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10" windowWidth="16500" windowHeight="9225" tabRatio="780" activeTab="1"/>
  </bookViews>
  <sheets>
    <sheet name="EnterTeamInfo" sheetId="1" r:id="rId1"/>
    <sheet name="Team Schedule" sheetId="2" r:id="rId2"/>
    <sheet name="PrintFor_Judges" sheetId="3" r:id="rId3"/>
    <sheet name="PrintFor_Referees" sheetId="4" r:id="rId4"/>
    <sheet name="Overall View" sheetId="5" r:id="rId5"/>
    <sheet name="Team Judging Schedule" sheetId="6" r:id="rId6"/>
    <sheet name="Scorekeep Export" sheetId="7" r:id="rId7"/>
  </sheets>
  <definedNames>
    <definedName name="_xlnm.Print_Area" localSheetId="2">'PrintFor_Judges'!$A$1:$M$33</definedName>
    <definedName name="_xlnm.Print_Area" localSheetId="5">'Team Judging Schedule'!$A$1:$X$43</definedName>
  </definedNames>
  <calcPr fullCalcOnLoad="1"/>
</workbook>
</file>

<file path=xl/sharedStrings.xml><?xml version="1.0" encoding="utf-8"?>
<sst xmlns="http://schemas.openxmlformats.org/spreadsheetml/2006/main" count="648" uniqueCount="127">
  <si>
    <t>A1</t>
  </si>
  <si>
    <t>P</t>
  </si>
  <si>
    <t>D</t>
  </si>
  <si>
    <t>Lunch</t>
  </si>
  <si>
    <t>B1</t>
  </si>
  <si>
    <t>B2</t>
  </si>
  <si>
    <t>A2</t>
  </si>
  <si>
    <t>Practice</t>
  </si>
  <si>
    <t>Slice 1</t>
  </si>
  <si>
    <t>Slice 2</t>
  </si>
  <si>
    <t>Slice 3</t>
  </si>
  <si>
    <t>Slice 4</t>
  </si>
  <si>
    <t>Pit #</t>
  </si>
  <si>
    <t>Team Name</t>
  </si>
  <si>
    <t>Team #</t>
  </si>
  <si>
    <t>Random</t>
  </si>
  <si>
    <t>Check In</t>
  </si>
  <si>
    <t>Coaches' Meeting</t>
  </si>
  <si>
    <t>Opening Ceremony</t>
  </si>
  <si>
    <t>cleanup</t>
  </si>
  <si>
    <t>Awards Ceremony</t>
  </si>
  <si>
    <t>Load Out</t>
  </si>
  <si>
    <t>lunch</t>
  </si>
  <si>
    <t>deliberation</t>
  </si>
  <si>
    <t>P1</t>
  </si>
  <si>
    <t>D1</t>
  </si>
  <si>
    <t>T1</t>
  </si>
  <si>
    <t>P2</t>
  </si>
  <si>
    <t>D2</t>
  </si>
  <si>
    <t>T2</t>
  </si>
  <si>
    <t>Project 1</t>
  </si>
  <si>
    <t>Project 2</t>
  </si>
  <si>
    <t>Design 1</t>
  </si>
  <si>
    <t>Design 2</t>
  </si>
  <si>
    <t>Time</t>
  </si>
  <si>
    <t>Break</t>
  </si>
  <si>
    <t>24 teams</t>
  </si>
  <si>
    <t>1 practice round</t>
  </si>
  <si>
    <t>3 competition rounds</t>
  </si>
  <si>
    <t>block judging</t>
  </si>
  <si>
    <t>Judging Schedule</t>
  </si>
  <si>
    <t>Overall Schedule</t>
  </si>
  <si>
    <t>BREAK</t>
  </si>
  <si>
    <t>LUNCH</t>
  </si>
  <si>
    <t xml:space="preserve"> A1</t>
  </si>
  <si>
    <t xml:space="preserve"> B1</t>
  </si>
  <si>
    <t xml:space="preserve"> B2</t>
  </si>
  <si>
    <t xml:space="preserve"> A2</t>
  </si>
  <si>
    <r>
      <t>To use</t>
    </r>
    <r>
      <rPr>
        <sz val="12"/>
        <rFont val="Arial"/>
        <family val="2"/>
      </rPr>
      <t>, enter team numbers &amp; names into columns B&amp;C</t>
    </r>
  </si>
  <si>
    <t>Print "Judges" for judges</t>
  </si>
  <si>
    <t>Print "Referee" for referees</t>
  </si>
  <si>
    <t>Enter Name of Tournament here:</t>
  </si>
  <si>
    <t>Teams Checkin</t>
  </si>
  <si>
    <t>Changes in table to the left will not be reflected in any of the other tabs</t>
  </si>
  <si>
    <t xml:space="preserve"> </t>
  </si>
  <si>
    <t>If you need to change times,  let us know and we can walk you through</t>
  </si>
  <si>
    <t>how do to that or send you a customized view</t>
  </si>
  <si>
    <t>Practice Round - All Teams</t>
  </si>
  <si>
    <t>Pit Cleanup</t>
  </si>
  <si>
    <t>Award Ceremony</t>
  </si>
  <si>
    <t>Final Cleanup</t>
  </si>
  <si>
    <t>Judging Room Numbers</t>
  </si>
  <si>
    <t xml:space="preserve"> -</t>
  </si>
  <si>
    <t>R1</t>
  </si>
  <si>
    <t>R2</t>
  </si>
  <si>
    <t>R3</t>
  </si>
  <si>
    <t>Deliberation -  First cut of award script</t>
  </si>
  <si>
    <t>Edit Award script</t>
  </si>
  <si>
    <t xml:space="preserve"> Project Judging</t>
  </si>
  <si>
    <t xml:space="preserve"> Design Judging</t>
  </si>
  <si>
    <t xml:space="preserve"> 15 minute "Bye"</t>
  </si>
  <si>
    <t>Select B2:E25 and Data-&gt;Sort based on column D</t>
  </si>
  <si>
    <t>Update Judging Room Numbers</t>
  </si>
  <si>
    <t>Project</t>
  </si>
  <si>
    <t>Design</t>
  </si>
  <si>
    <t>Practice Rounds / Field Observation</t>
  </si>
  <si>
    <t xml:space="preserve"> - </t>
  </si>
  <si>
    <t>CV1</t>
  </si>
  <si>
    <t>Room T1</t>
  </si>
  <si>
    <t>Room C1</t>
  </si>
  <si>
    <t>Room C3</t>
  </si>
  <si>
    <t>CV2</t>
  </si>
  <si>
    <t>Core Values</t>
  </si>
  <si>
    <t>CV</t>
  </si>
  <si>
    <t>Core Values Judging</t>
  </si>
  <si>
    <t>Table A2</t>
  </si>
  <si>
    <t>Table B2</t>
  </si>
  <si>
    <t>Table A1</t>
  </si>
  <si>
    <t>Table B1</t>
  </si>
  <si>
    <t>Mat Scientists</t>
  </si>
  <si>
    <t>FLL #</t>
  </si>
  <si>
    <t>Core Values 1</t>
  </si>
  <si>
    <t>Core Values 2</t>
  </si>
  <si>
    <t>Coaches Meeting</t>
  </si>
  <si>
    <t>Print the "Team Schedule" for teams/public</t>
  </si>
  <si>
    <t>Robot Game and Judging Slice 1</t>
  </si>
  <si>
    <t>Robot Game and Judging Slice 2</t>
  </si>
  <si>
    <t>Robot Game and Judging Slice 3</t>
  </si>
  <si>
    <t>Robot Game and Judging Slice 4</t>
  </si>
  <si>
    <t>Lunch Break</t>
  </si>
  <si>
    <t>TimeLords II</t>
  </si>
  <si>
    <t>MindBlowers</t>
  </si>
  <si>
    <t>Eagles</t>
  </si>
  <si>
    <t>BrickMasters</t>
  </si>
  <si>
    <t>Tsunami</t>
  </si>
  <si>
    <t>Furious Four Programmers</t>
  </si>
  <si>
    <t>Robotic Bees</t>
  </si>
  <si>
    <t>Blach Boys</t>
  </si>
  <si>
    <t>Related Dangers</t>
  </si>
  <si>
    <t>Magic Dunkeys</t>
  </si>
  <si>
    <t>Panthers</t>
  </si>
  <si>
    <t>Stormchasers</t>
  </si>
  <si>
    <t>Flying Pigs</t>
  </si>
  <si>
    <t>Mechanical Maccabees</t>
  </si>
  <si>
    <t>Robot Fragments</t>
  </si>
  <si>
    <t>The Rug Rats</t>
  </si>
  <si>
    <t>Loyola 5th Grade Boys</t>
  </si>
  <si>
    <t>Robo Hobo</t>
  </si>
  <si>
    <t>No-Name Ninjas</t>
  </si>
  <si>
    <t>Loyola Legobots</t>
  </si>
  <si>
    <t>Niles Lego Force</t>
  </si>
  <si>
    <t>HarkerBoys</t>
  </si>
  <si>
    <t>Los Altos FLL Tournament - November 17, 2013</t>
  </si>
  <si>
    <t>REVISED 11/12/13</t>
  </si>
  <si>
    <t>Room A5</t>
  </si>
  <si>
    <t>Mindstorm detectives</t>
  </si>
  <si>
    <t>Room T2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</si>
</sst>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" fontId="2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3" borderId="20" xfId="0" applyFill="1" applyBorder="1" applyAlignment="1">
      <alignment/>
    </xf>
    <xf numFmtId="18" fontId="7" fillId="33" borderId="21" xfId="0" applyNumberFormat="1" applyFont="1" applyFill="1" applyBorder="1" applyAlignment="1">
      <alignment horizontal="center" vertical="center" textRotation="90"/>
    </xf>
    <xf numFmtId="0" fontId="5" fillId="33" borderId="21" xfId="0" applyFont="1" applyFill="1" applyBorder="1" applyAlignment="1">
      <alignment/>
    </xf>
    <xf numFmtId="18" fontId="8" fillId="33" borderId="21" xfId="0" applyNumberFormat="1" applyFont="1" applyFill="1" applyBorder="1" applyAlignment="1">
      <alignment horizontal="center" vertical="center" textRotation="90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1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33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5" fillId="35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8" fontId="9" fillId="0" borderId="13" xfId="0" applyNumberFormat="1" applyFont="1" applyBorder="1" applyAlignment="1">
      <alignment/>
    </xf>
    <xf numFmtId="1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11" xfId="0" applyNumberFormat="1" applyFont="1" applyBorder="1" applyAlignment="1">
      <alignment horizontal="center"/>
    </xf>
    <xf numFmtId="18" fontId="10" fillId="0" borderId="58" xfId="0" applyNumberFormat="1" applyFont="1" applyBorder="1" applyAlignment="1">
      <alignment horizontal="center"/>
    </xf>
    <xf numFmtId="164" fontId="10" fillId="0" borderId="59" xfId="0" applyNumberFormat="1" applyFont="1" applyBorder="1" applyAlignment="1">
      <alignment horizontal="center"/>
    </xf>
    <xf numFmtId="164" fontId="10" fillId="0" borderId="60" xfId="0" applyNumberFormat="1" applyFont="1" applyBorder="1" applyAlignment="1">
      <alignment horizontal="center"/>
    </xf>
    <xf numFmtId="164" fontId="10" fillId="0" borderId="61" xfId="0" applyNumberFormat="1" applyFont="1" applyBorder="1" applyAlignment="1">
      <alignment horizontal="center"/>
    </xf>
    <xf numFmtId="164" fontId="10" fillId="0" borderId="62" xfId="0" applyNumberFormat="1" applyFont="1" applyBorder="1" applyAlignment="1">
      <alignment horizontal="center"/>
    </xf>
    <xf numFmtId="164" fontId="10" fillId="0" borderId="63" xfId="0" applyNumberFormat="1" applyFont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6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0" borderId="65" xfId="0" applyFont="1" applyBorder="1" applyAlignment="1">
      <alignment/>
    </xf>
    <xf numFmtId="0" fontId="0" fillId="33" borderId="0" xfId="0" applyFill="1" applyAlignment="1">
      <alignment horizontal="center"/>
    </xf>
    <xf numFmtId="18" fontId="5" fillId="33" borderId="12" xfId="0" applyNumberFormat="1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66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8" fontId="2" fillId="0" borderId="34" xfId="0" applyNumberFormat="1" applyFont="1" applyBorder="1" applyAlignment="1">
      <alignment/>
    </xf>
    <xf numFmtId="0" fontId="5" fillId="37" borderId="35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2" fillId="35" borderId="69" xfId="0" applyFont="1" applyFill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72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3" fillId="33" borderId="0" xfId="0" applyFont="1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33" borderId="32" xfId="0" applyFont="1" applyFill="1" applyBorder="1" applyAlignment="1">
      <alignment horizontal="left" indent="1"/>
    </xf>
    <xf numFmtId="0" fontId="7" fillId="33" borderId="21" xfId="0" applyFont="1" applyFill="1" applyBorder="1" applyAlignment="1">
      <alignment horizontal="left" indent="1"/>
    </xf>
    <xf numFmtId="0" fontId="7" fillId="33" borderId="20" xfId="0" applyFont="1" applyFill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6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31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 textRotation="90"/>
    </xf>
    <xf numFmtId="0" fontId="0" fillId="33" borderId="27" xfId="0" applyFill="1" applyBorder="1" applyAlignment="1">
      <alignment horizontal="center" vertical="center" textRotation="90"/>
    </xf>
    <xf numFmtId="0" fontId="0" fillId="33" borderId="31" xfId="0" applyFill="1" applyBorder="1" applyAlignment="1">
      <alignment horizontal="center" vertical="center" textRotation="90"/>
    </xf>
    <xf numFmtId="0" fontId="0" fillId="33" borderId="87" xfId="0" applyFill="1" applyBorder="1" applyAlignment="1">
      <alignment horizontal="center" vertical="center" textRotation="90"/>
    </xf>
    <xf numFmtId="0" fontId="0" fillId="33" borderId="88" xfId="0" applyFill="1" applyBorder="1" applyAlignment="1">
      <alignment horizontal="center" vertical="center" textRotation="90"/>
    </xf>
    <xf numFmtId="0" fontId="0" fillId="33" borderId="89" xfId="0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33" borderId="90" xfId="0" applyFill="1" applyBorder="1" applyAlignment="1">
      <alignment horizontal="center" vertical="center" textRotation="90"/>
    </xf>
    <xf numFmtId="0" fontId="0" fillId="33" borderId="91" xfId="0" applyFill="1" applyBorder="1" applyAlignment="1">
      <alignment horizontal="center" vertical="center" textRotation="90"/>
    </xf>
    <xf numFmtId="0" fontId="0" fillId="33" borderId="92" xfId="0" applyFill="1" applyBorder="1" applyAlignment="1">
      <alignment horizontal="center" vertical="center" textRotation="90"/>
    </xf>
    <xf numFmtId="0" fontId="0" fillId="33" borderId="93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0" fontId="0" fillId="33" borderId="9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8" fontId="7" fillId="33" borderId="32" xfId="0" applyNumberFormat="1" applyFont="1" applyFill="1" applyBorder="1" applyAlignment="1">
      <alignment horizontal="center" vertical="center" textRotation="90"/>
    </xf>
    <xf numFmtId="18" fontId="7" fillId="33" borderId="21" xfId="0" applyNumberFormat="1" applyFont="1" applyFill="1" applyBorder="1" applyAlignment="1">
      <alignment horizontal="center" vertical="center" textRotation="90"/>
    </xf>
    <xf numFmtId="0" fontId="0" fillId="33" borderId="31" xfId="0" applyFill="1" applyBorder="1" applyAlignment="1">
      <alignment horizontal="center" vertical="center"/>
    </xf>
    <xf numFmtId="18" fontId="8" fillId="33" borderId="21" xfId="0" applyNumberFormat="1" applyFont="1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9" fillId="33" borderId="10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164" fontId="11" fillId="33" borderId="22" xfId="0" applyNumberFormat="1" applyFont="1" applyFill="1" applyBorder="1" applyAlignment="1">
      <alignment horizontal="center" vertical="center" textRotation="90"/>
    </xf>
    <xf numFmtId="164" fontId="11" fillId="33" borderId="23" xfId="0" applyNumberFormat="1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164" fontId="11" fillId="33" borderId="101" xfId="0" applyNumberFormat="1" applyFont="1" applyFill="1" applyBorder="1" applyAlignment="1">
      <alignment horizontal="center" vertical="center" textRotation="90"/>
    </xf>
    <xf numFmtId="164" fontId="11" fillId="33" borderId="102" xfId="0" applyNumberFormat="1" applyFont="1" applyFill="1" applyBorder="1" applyAlignment="1">
      <alignment horizontal="center" vertical="center" textRotation="90"/>
    </xf>
    <xf numFmtId="164" fontId="0" fillId="33" borderId="101" xfId="0" applyNumberFormat="1" applyFont="1" applyFill="1" applyBorder="1" applyAlignment="1">
      <alignment horizontal="center" vertical="center" textRotation="90"/>
    </xf>
    <xf numFmtId="164" fontId="0" fillId="33" borderId="102" xfId="0" applyNumberFormat="1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03" xfId="0" applyFont="1" applyBorder="1" applyAlignment="1">
      <alignment horizontal="center" vertical="center" textRotation="90"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164" fontId="0" fillId="33" borderId="18" xfId="0" applyNumberFormat="1" applyFont="1" applyFill="1" applyBorder="1" applyAlignment="1">
      <alignment horizontal="center" vertical="center" textRotation="90"/>
    </xf>
    <xf numFmtId="164" fontId="0" fillId="33" borderId="19" xfId="0" applyNumberFormat="1" applyFont="1" applyFill="1" applyBorder="1" applyAlignment="1">
      <alignment horizontal="center" vertical="center" textRotation="90"/>
    </xf>
    <xf numFmtId="164" fontId="0" fillId="33" borderId="24" xfId="0" applyNumberFormat="1" applyFont="1" applyFill="1" applyBorder="1" applyAlignment="1">
      <alignment horizontal="center" vertical="center" textRotation="90"/>
    </xf>
    <xf numFmtId="164" fontId="0" fillId="33" borderId="25" xfId="0" applyNumberFormat="1" applyFont="1" applyFill="1" applyBorder="1" applyAlignment="1">
      <alignment horizontal="center" vertical="center" textRotation="90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3</xdr:row>
      <xdr:rowOff>123825</xdr:rowOff>
    </xdr:from>
    <xdr:to>
      <xdr:col>11</xdr:col>
      <xdr:colOff>190500</xdr:colOff>
      <xdr:row>11</xdr:row>
      <xdr:rowOff>38100</xdr:rowOff>
    </xdr:to>
    <xdr:pic>
      <xdr:nvPicPr>
        <xdr:cNvPr id="1" name="Picture 14" descr="FLLico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0960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1" max="1" width="9.140625" style="1" customWidth="1"/>
    <col min="2" max="2" width="7.140625" style="1" bestFit="1" customWidth="1"/>
    <col min="3" max="3" width="48.28125" style="0" customWidth="1"/>
    <col min="5" max="5" width="11.28125" style="0" customWidth="1"/>
    <col min="8" max="8" width="5.8515625" style="0" customWidth="1"/>
    <col min="9" max="9" width="11.57421875" style="0" customWidth="1"/>
    <col min="14" max="14" width="11.421875" style="0" customWidth="1"/>
    <col min="15" max="16" width="7.7109375" style="0" customWidth="1"/>
  </cols>
  <sheetData>
    <row r="1" spans="1:7" ht="12.75" customHeight="1" thickBot="1">
      <c r="A1" s="1" t="s">
        <v>12</v>
      </c>
      <c r="B1" s="28" t="s">
        <v>14</v>
      </c>
      <c r="C1" s="25" t="s">
        <v>13</v>
      </c>
      <c r="D1" s="15" t="s">
        <v>15</v>
      </c>
      <c r="G1" t="s">
        <v>36</v>
      </c>
    </row>
    <row r="2" spans="1:7" ht="12.75" customHeight="1">
      <c r="A2" s="1">
        <v>1</v>
      </c>
      <c r="B2" s="29">
        <v>3068</v>
      </c>
      <c r="C2" s="26" t="s">
        <v>100</v>
      </c>
      <c r="D2" s="3">
        <f aca="true" ca="1" t="shared" si="0" ref="D2:D25">RAND()</f>
        <v>0.376849831497029</v>
      </c>
      <c r="G2" t="s">
        <v>37</v>
      </c>
    </row>
    <row r="3" spans="1:7" ht="12.75" customHeight="1">
      <c r="A3" s="1">
        <v>2</v>
      </c>
      <c r="B3" s="4">
        <v>4554</v>
      </c>
      <c r="C3" s="2" t="s">
        <v>101</v>
      </c>
      <c r="D3" s="3">
        <f ca="1" t="shared" si="0"/>
        <v>0.5740328475679854</v>
      </c>
      <c r="G3" t="s">
        <v>38</v>
      </c>
    </row>
    <row r="4" spans="1:7" ht="12.75" customHeight="1">
      <c r="A4" s="1">
        <v>3</v>
      </c>
      <c r="B4" s="4">
        <v>5290</v>
      </c>
      <c r="C4" s="2" t="s">
        <v>102</v>
      </c>
      <c r="D4" s="3">
        <f ca="1" t="shared" si="0"/>
        <v>0.28701146115268816</v>
      </c>
      <c r="G4" t="s">
        <v>39</v>
      </c>
    </row>
    <row r="5" spans="1:4" ht="12.75" customHeight="1">
      <c r="A5" s="1">
        <v>4</v>
      </c>
      <c r="B5" s="4">
        <v>5652</v>
      </c>
      <c r="C5" s="2" t="s">
        <v>103</v>
      </c>
      <c r="D5" s="3">
        <f ca="1" t="shared" si="0"/>
        <v>0.4589856128805254</v>
      </c>
    </row>
    <row r="6" spans="1:4" ht="12.75" customHeight="1">
      <c r="A6" s="1">
        <v>5</v>
      </c>
      <c r="B6" s="4">
        <v>5679</v>
      </c>
      <c r="C6" s="2" t="s">
        <v>104</v>
      </c>
      <c r="D6" s="3">
        <f ca="1" t="shared" si="0"/>
        <v>0.12351533561042993</v>
      </c>
    </row>
    <row r="7" spans="1:4" ht="12.75" customHeight="1">
      <c r="A7" s="1">
        <v>6</v>
      </c>
      <c r="B7" s="4">
        <v>8033</v>
      </c>
      <c r="C7" s="2" t="s">
        <v>105</v>
      </c>
      <c r="D7" s="3">
        <f ca="1" t="shared" si="0"/>
        <v>0.557656228808614</v>
      </c>
    </row>
    <row r="8" spans="1:7" ht="12.75" customHeight="1">
      <c r="A8" s="1">
        <v>7</v>
      </c>
      <c r="B8" s="4">
        <v>9190</v>
      </c>
      <c r="C8" s="2" t="s">
        <v>106</v>
      </c>
      <c r="D8" s="3">
        <f ca="1" t="shared" si="0"/>
        <v>0.6103212316386297</v>
      </c>
      <c r="G8" s="17" t="s">
        <v>48</v>
      </c>
    </row>
    <row r="9" spans="1:7" ht="12.75" customHeight="1">
      <c r="A9" s="1">
        <v>8</v>
      </c>
      <c r="B9" s="4">
        <v>9377</v>
      </c>
      <c r="C9" s="2" t="s">
        <v>89</v>
      </c>
      <c r="D9" s="3">
        <f ca="1" t="shared" si="0"/>
        <v>0.6954484203904352</v>
      </c>
      <c r="G9" s="18" t="s">
        <v>71</v>
      </c>
    </row>
    <row r="10" spans="1:4" ht="12.75" customHeight="1">
      <c r="A10" s="1">
        <v>9</v>
      </c>
      <c r="B10" s="4">
        <v>12604</v>
      </c>
      <c r="C10" s="2" t="s">
        <v>113</v>
      </c>
      <c r="D10" s="3">
        <f ca="1" t="shared" si="0"/>
        <v>0.9646626262600932</v>
      </c>
    </row>
    <row r="11" spans="1:4" ht="12.75" customHeight="1">
      <c r="A11" s="1">
        <v>10</v>
      </c>
      <c r="B11" s="4">
        <v>10345</v>
      </c>
      <c r="C11" s="2" t="s">
        <v>107</v>
      </c>
      <c r="D11" s="3">
        <f ca="1" t="shared" si="0"/>
        <v>0.45114706643680624</v>
      </c>
    </row>
    <row r="12" spans="1:7" ht="12.75" customHeight="1">
      <c r="A12" s="1">
        <v>11</v>
      </c>
      <c r="B12" s="4">
        <v>10467</v>
      </c>
      <c r="C12" s="2" t="s">
        <v>108</v>
      </c>
      <c r="D12" s="3">
        <f ca="1" t="shared" si="0"/>
        <v>0.5322315171777503</v>
      </c>
      <c r="G12" t="s">
        <v>94</v>
      </c>
    </row>
    <row r="13" spans="1:13" ht="12.75" customHeight="1">
      <c r="A13" s="1">
        <v>12</v>
      </c>
      <c r="B13" s="4">
        <v>11600</v>
      </c>
      <c r="C13" s="2" t="s">
        <v>109</v>
      </c>
      <c r="D13" s="3">
        <f ca="1" t="shared" si="0"/>
        <v>0.5667837687619925</v>
      </c>
      <c r="M13" s="109" t="s">
        <v>72</v>
      </c>
    </row>
    <row r="14" spans="1:7" ht="12.75" customHeight="1" thickBot="1">
      <c r="A14" s="1">
        <v>13</v>
      </c>
      <c r="B14" s="4">
        <v>11736</v>
      </c>
      <c r="C14" s="2" t="s">
        <v>110</v>
      </c>
      <c r="D14" s="3">
        <f ca="1" t="shared" si="0"/>
        <v>0.6785748954380173</v>
      </c>
      <c r="G14" t="s">
        <v>49</v>
      </c>
    </row>
    <row r="15" spans="1:16" ht="12.75" customHeight="1">
      <c r="A15" s="1">
        <v>14</v>
      </c>
      <c r="B15" s="4">
        <v>11807</v>
      </c>
      <c r="C15" s="2" t="s">
        <v>111</v>
      </c>
      <c r="D15" s="3">
        <f ca="1" t="shared" si="0"/>
        <v>0.4243302642998741</v>
      </c>
      <c r="G15" t="s">
        <v>50</v>
      </c>
      <c r="M15" s="185" t="s">
        <v>61</v>
      </c>
      <c r="N15" s="186"/>
      <c r="O15" s="186"/>
      <c r="P15" s="187"/>
    </row>
    <row r="16" spans="1:16" ht="12.75" customHeight="1">
      <c r="A16" s="1">
        <v>15</v>
      </c>
      <c r="B16" s="4">
        <v>11932</v>
      </c>
      <c r="C16" s="2" t="s">
        <v>112</v>
      </c>
      <c r="D16" s="3">
        <f ca="1" t="shared" si="0"/>
        <v>0.3997810945866651</v>
      </c>
      <c r="M16" s="145" t="s">
        <v>24</v>
      </c>
      <c r="N16" s="6" t="s">
        <v>73</v>
      </c>
      <c r="O16" s="183" t="s">
        <v>78</v>
      </c>
      <c r="P16" s="184"/>
    </row>
    <row r="17" spans="1:16" ht="12.75" customHeight="1">
      <c r="A17" s="1">
        <v>16</v>
      </c>
      <c r="B17" s="4">
        <v>10075</v>
      </c>
      <c r="C17" s="2" t="s">
        <v>125</v>
      </c>
      <c r="D17" s="3">
        <f ca="1" t="shared" si="0"/>
        <v>0.9705590119300718</v>
      </c>
      <c r="M17" s="145" t="s">
        <v>25</v>
      </c>
      <c r="N17" s="6" t="s">
        <v>74</v>
      </c>
      <c r="O17" s="183" t="s">
        <v>124</v>
      </c>
      <c r="P17" s="184"/>
    </row>
    <row r="18" spans="1:16" ht="12.75" customHeight="1">
      <c r="A18" s="1">
        <v>17</v>
      </c>
      <c r="B18" s="4">
        <v>12607</v>
      </c>
      <c r="C18" s="2" t="s">
        <v>114</v>
      </c>
      <c r="D18" s="3">
        <f ca="1" t="shared" si="0"/>
        <v>0.374762790316858</v>
      </c>
      <c r="M18" s="145" t="s">
        <v>77</v>
      </c>
      <c r="N18" s="6" t="s">
        <v>82</v>
      </c>
      <c r="O18" s="183" t="s">
        <v>80</v>
      </c>
      <c r="P18" s="184"/>
    </row>
    <row r="19" spans="1:16" ht="12.75" customHeight="1">
      <c r="A19" s="1">
        <v>18</v>
      </c>
      <c r="B19" s="4">
        <v>12622</v>
      </c>
      <c r="C19" s="2" t="s">
        <v>115</v>
      </c>
      <c r="D19" s="3">
        <f ca="1" t="shared" si="0"/>
        <v>0.5770380407772553</v>
      </c>
      <c r="G19" s="110"/>
      <c r="H19" s="110"/>
      <c r="I19" s="110"/>
      <c r="M19" s="182"/>
      <c r="N19" s="183"/>
      <c r="O19" s="183"/>
      <c r="P19" s="184"/>
    </row>
    <row r="20" spans="1:16" ht="12.75" customHeight="1">
      <c r="A20" s="1">
        <v>19</v>
      </c>
      <c r="B20" s="4">
        <v>13579</v>
      </c>
      <c r="C20" s="2" t="s">
        <v>116</v>
      </c>
      <c r="D20" s="3">
        <f ca="1" t="shared" si="0"/>
        <v>0.021490775790593775</v>
      </c>
      <c r="G20" s="111"/>
      <c r="H20" s="112"/>
      <c r="I20" s="112"/>
      <c r="M20" s="145" t="s">
        <v>27</v>
      </c>
      <c r="N20" s="6" t="s">
        <v>73</v>
      </c>
      <c r="O20" s="183" t="s">
        <v>126</v>
      </c>
      <c r="P20" s="184"/>
    </row>
    <row r="21" spans="1:16" ht="12.75" customHeight="1">
      <c r="A21" s="1">
        <v>20</v>
      </c>
      <c r="B21" s="4">
        <v>14699</v>
      </c>
      <c r="C21" s="2" t="s">
        <v>117</v>
      </c>
      <c r="D21" s="3">
        <f ca="1" t="shared" si="0"/>
        <v>0.4005923380855003</v>
      </c>
      <c r="G21" s="111"/>
      <c r="H21" s="112"/>
      <c r="I21" s="112"/>
      <c r="M21" s="145" t="s">
        <v>28</v>
      </c>
      <c r="N21" s="6" t="s">
        <v>74</v>
      </c>
      <c r="O21" s="183" t="s">
        <v>79</v>
      </c>
      <c r="P21" s="184"/>
    </row>
    <row r="22" spans="1:16" ht="12.75" customHeight="1" thickBot="1">
      <c r="A22" s="1">
        <v>21</v>
      </c>
      <c r="B22" s="4">
        <v>15145</v>
      </c>
      <c r="C22" s="2" t="s">
        <v>118</v>
      </c>
      <c r="D22" s="3">
        <f ca="1" t="shared" si="0"/>
        <v>0.06561999998210588</v>
      </c>
      <c r="G22" s="111"/>
      <c r="H22" s="112"/>
      <c r="I22" s="112"/>
      <c r="M22" s="146" t="s">
        <v>81</v>
      </c>
      <c r="N22" s="71" t="s">
        <v>82</v>
      </c>
      <c r="O22" s="189" t="s">
        <v>80</v>
      </c>
      <c r="P22" s="190"/>
    </row>
    <row r="23" spans="1:9" ht="12.75" customHeight="1">
      <c r="A23" s="1">
        <v>22</v>
      </c>
      <c r="B23" s="4">
        <v>15235</v>
      </c>
      <c r="C23" s="2" t="s">
        <v>119</v>
      </c>
      <c r="D23" s="3">
        <f ca="1" t="shared" si="0"/>
        <v>0.9485004774066939</v>
      </c>
      <c r="G23" s="110"/>
      <c r="H23" s="110"/>
      <c r="I23" s="110"/>
    </row>
    <row r="24" spans="1:9" ht="12.75" customHeight="1">
      <c r="A24" s="1">
        <v>23</v>
      </c>
      <c r="B24" s="4">
        <v>17004</v>
      </c>
      <c r="C24" s="2" t="s">
        <v>120</v>
      </c>
      <c r="D24" s="3">
        <f ca="1" t="shared" si="0"/>
        <v>0.6532646574660212</v>
      </c>
      <c r="G24" s="111"/>
      <c r="H24" s="112"/>
      <c r="I24" s="112"/>
    </row>
    <row r="25" spans="1:9" ht="12.75" customHeight="1" thickBot="1">
      <c r="A25" s="1">
        <v>24</v>
      </c>
      <c r="B25" s="30">
        <v>17080</v>
      </c>
      <c r="C25" s="27" t="s">
        <v>121</v>
      </c>
      <c r="D25" s="16">
        <f ca="1" t="shared" si="0"/>
        <v>0.9758160292145981</v>
      </c>
      <c r="G25" s="111"/>
      <c r="H25" s="112"/>
      <c r="I25" s="112"/>
    </row>
    <row r="26" spans="7:9" ht="12.75" customHeight="1">
      <c r="G26" s="111"/>
      <c r="H26" s="112"/>
      <c r="I26" s="112"/>
    </row>
    <row r="27" ht="12.75" customHeight="1"/>
    <row r="29" spans="1:10" ht="12.75">
      <c r="A29"/>
      <c r="D29" s="19"/>
      <c r="E29" s="19"/>
      <c r="F29" s="19"/>
      <c r="G29" s="19"/>
      <c r="H29" s="19"/>
      <c r="I29" s="19"/>
      <c r="J29" s="19"/>
    </row>
    <row r="30" spans="1:11" ht="18">
      <c r="A30" s="191" t="s">
        <v>51</v>
      </c>
      <c r="B30" s="191"/>
      <c r="C30" s="191"/>
      <c r="D30" s="192" t="s">
        <v>122</v>
      </c>
      <c r="E30" s="192"/>
      <c r="F30" s="192"/>
      <c r="G30" s="192"/>
      <c r="H30" s="192"/>
      <c r="I30" s="192"/>
      <c r="J30" s="192"/>
      <c r="K30" s="192"/>
    </row>
    <row r="31" spans="1:10" ht="12.75">
      <c r="A31"/>
      <c r="D31" s="19"/>
      <c r="E31" s="19"/>
      <c r="F31" s="19"/>
      <c r="G31" s="19"/>
      <c r="H31" s="19"/>
      <c r="I31" s="19"/>
      <c r="J31" s="19"/>
    </row>
    <row r="32" ht="12.75">
      <c r="A32"/>
    </row>
    <row r="33" spans="1:10" ht="15.75">
      <c r="A33"/>
      <c r="E33" s="193" t="s">
        <v>41</v>
      </c>
      <c r="F33" s="194"/>
      <c r="G33" s="194"/>
      <c r="H33" s="194"/>
      <c r="I33" s="194"/>
      <c r="J33" s="195"/>
    </row>
    <row r="34" spans="1:12" ht="15.75">
      <c r="A34"/>
      <c r="E34" s="159">
        <f>'Overall View'!D$1</f>
        <v>0.3541666666666667</v>
      </c>
      <c r="F34" s="188" t="s">
        <v>52</v>
      </c>
      <c r="G34" s="188"/>
      <c r="H34" s="188"/>
      <c r="I34" s="188"/>
      <c r="J34" s="188"/>
      <c r="L34" s="20" t="s">
        <v>53</v>
      </c>
    </row>
    <row r="35" spans="1:12" ht="15">
      <c r="A35"/>
      <c r="B35" s="1" t="s">
        <v>54</v>
      </c>
      <c r="E35" s="159">
        <f>'Overall View'!J$1</f>
        <v>0.3611111111111111</v>
      </c>
      <c r="F35" s="188" t="s">
        <v>93</v>
      </c>
      <c r="G35" s="188"/>
      <c r="H35" s="188"/>
      <c r="I35" s="188"/>
      <c r="J35" s="188"/>
      <c r="L35" s="18" t="s">
        <v>55</v>
      </c>
    </row>
    <row r="36" spans="1:12" ht="15">
      <c r="A36"/>
      <c r="E36" s="159">
        <f>'Overall View'!S$1</f>
        <v>0.375</v>
      </c>
      <c r="F36" s="188" t="s">
        <v>18</v>
      </c>
      <c r="G36" s="188"/>
      <c r="H36" s="188"/>
      <c r="I36" s="188"/>
      <c r="J36" s="188"/>
      <c r="L36" s="18" t="s">
        <v>56</v>
      </c>
    </row>
    <row r="37" spans="1:10" ht="15">
      <c r="A37"/>
      <c r="E37" s="159">
        <f>'Overall View'!V$1</f>
        <v>0.3958333333333333</v>
      </c>
      <c r="F37" s="188" t="s">
        <v>57</v>
      </c>
      <c r="G37" s="188"/>
      <c r="H37" s="188"/>
      <c r="I37" s="188"/>
      <c r="J37" s="188"/>
    </row>
    <row r="38" spans="1:10" ht="15">
      <c r="A38"/>
      <c r="E38" s="159">
        <f>'Overall View'!AK$1</f>
        <v>0.44791666666666674</v>
      </c>
      <c r="F38" s="188" t="s">
        <v>95</v>
      </c>
      <c r="G38" s="188"/>
      <c r="H38" s="188"/>
      <c r="I38" s="188"/>
      <c r="J38" s="188"/>
    </row>
    <row r="39" spans="1:10" ht="15">
      <c r="A39"/>
      <c r="E39" s="159">
        <f>'Overall View'!AW$1</f>
        <v>0.4895833333333335</v>
      </c>
      <c r="F39" s="188" t="s">
        <v>99</v>
      </c>
      <c r="G39" s="188"/>
      <c r="H39" s="188"/>
      <c r="I39" s="188"/>
      <c r="J39" s="188"/>
    </row>
    <row r="40" spans="1:12" ht="15">
      <c r="A40"/>
      <c r="E40" s="159">
        <f>'Overall View'!BF$1</f>
        <v>0.5208333333333334</v>
      </c>
      <c r="F40" s="188" t="s">
        <v>96</v>
      </c>
      <c r="G40" s="188"/>
      <c r="H40" s="188"/>
      <c r="I40" s="188"/>
      <c r="J40" s="188"/>
      <c r="L40" t="s">
        <v>54</v>
      </c>
    </row>
    <row r="41" spans="1:10" ht="15">
      <c r="A41"/>
      <c r="E41" s="159">
        <f>'Overall View'!BU$1</f>
        <v>0.5729166666666665</v>
      </c>
      <c r="F41" s="188" t="s">
        <v>97</v>
      </c>
      <c r="G41" s="188"/>
      <c r="H41" s="188"/>
      <c r="I41" s="188"/>
      <c r="J41" s="188"/>
    </row>
    <row r="42" spans="1:10" ht="15">
      <c r="A42"/>
      <c r="E42" s="159">
        <f>'Overall View'!CJ$1</f>
        <v>0.6249999999999997</v>
      </c>
      <c r="F42" s="188" t="s">
        <v>98</v>
      </c>
      <c r="G42" s="188"/>
      <c r="H42" s="188"/>
      <c r="I42" s="188"/>
      <c r="J42" s="188"/>
    </row>
    <row r="43" spans="1:10" ht="15">
      <c r="A43"/>
      <c r="E43" s="159">
        <f>'Overall View'!CV$1</f>
        <v>0.6666666666666662</v>
      </c>
      <c r="F43" s="188" t="s">
        <v>58</v>
      </c>
      <c r="G43" s="188"/>
      <c r="H43" s="188"/>
      <c r="I43" s="188"/>
      <c r="J43" s="188"/>
    </row>
    <row r="44" spans="1:10" ht="15">
      <c r="A44"/>
      <c r="E44" s="159">
        <f>'Overall View'!CY$1</f>
        <v>0.7083333333333334</v>
      </c>
      <c r="F44" s="188" t="s">
        <v>59</v>
      </c>
      <c r="G44" s="188"/>
      <c r="H44" s="188"/>
      <c r="I44" s="188"/>
      <c r="J44" s="188"/>
    </row>
    <row r="45" spans="1:10" ht="15">
      <c r="A45"/>
      <c r="E45" s="159">
        <f>'Overall View'!DH$1</f>
        <v>0.7291666666666666</v>
      </c>
      <c r="F45" s="188" t="s">
        <v>60</v>
      </c>
      <c r="G45" s="188"/>
      <c r="H45" s="188"/>
      <c r="I45" s="188"/>
      <c r="J45" s="188"/>
    </row>
    <row r="46" ht="12.75">
      <c r="A46"/>
    </row>
    <row r="47" ht="12.75">
      <c r="A47"/>
    </row>
    <row r="48" ht="12.75">
      <c r="A48"/>
    </row>
    <row r="49" ht="12.75">
      <c r="A49"/>
    </row>
  </sheetData>
  <sheetProtection/>
  <mergeCells count="23">
    <mergeCell ref="F38:J38"/>
    <mergeCell ref="F44:J44"/>
    <mergeCell ref="F39:J39"/>
    <mergeCell ref="F45:J45"/>
    <mergeCell ref="F40:J40"/>
    <mergeCell ref="F41:J41"/>
    <mergeCell ref="F42:J42"/>
    <mergeCell ref="F43:J43"/>
    <mergeCell ref="F36:J36"/>
    <mergeCell ref="F37:J37"/>
    <mergeCell ref="F35:J35"/>
    <mergeCell ref="O21:P21"/>
    <mergeCell ref="O22:P22"/>
    <mergeCell ref="A30:C30"/>
    <mergeCell ref="D30:K30"/>
    <mergeCell ref="E33:J33"/>
    <mergeCell ref="F34:J34"/>
    <mergeCell ref="M19:P19"/>
    <mergeCell ref="O20:P20"/>
    <mergeCell ref="M15:P15"/>
    <mergeCell ref="O16:P16"/>
    <mergeCell ref="O17:P17"/>
    <mergeCell ref="O18:P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zoomScaleSheetLayoutView="75" zoomScalePageLayoutView="0" workbookViewId="0" topLeftCell="A1">
      <selection activeCell="W2" sqref="W2"/>
    </sheetView>
  </sheetViews>
  <sheetFormatPr defaultColWidth="9.140625" defaultRowHeight="12.75"/>
  <cols>
    <col min="1" max="1" width="7.00390625" style="0" bestFit="1" customWidth="1"/>
    <col min="3" max="3" width="33.8515625" style="0" bestFit="1" customWidth="1"/>
    <col min="4" max="4" width="0.85546875" style="0" customWidth="1"/>
    <col min="5" max="5" width="13.00390625" style="0" bestFit="1" customWidth="1"/>
    <col min="6" max="6" width="5.421875" style="0" bestFit="1" customWidth="1"/>
    <col min="7" max="7" width="0.85546875" style="0" customWidth="1"/>
    <col min="8" max="8" width="13.00390625" style="0" bestFit="1" customWidth="1"/>
    <col min="9" max="12" width="4.7109375" style="1" customWidth="1"/>
    <col min="13" max="13" width="0.85546875" style="0" customWidth="1"/>
    <col min="14" max="14" width="13.00390625" style="0" bestFit="1" customWidth="1"/>
    <col min="15" max="18" width="4.7109375" style="0" customWidth="1"/>
    <col min="19" max="19" width="0.85546875" style="0" customWidth="1"/>
    <col min="20" max="20" width="11.421875" style="0" bestFit="1" customWidth="1"/>
    <col min="21" max="24" width="4.7109375" style="0" customWidth="1"/>
    <col min="25" max="25" width="0.85546875" style="0" customWidth="1"/>
    <col min="26" max="26" width="11.421875" style="0" bestFit="1" customWidth="1"/>
    <col min="27" max="27" width="12.28125" style="0" bestFit="1" customWidth="1"/>
    <col min="28" max="28" width="2.140625" style="0" customWidth="1"/>
    <col min="30" max="31" width="9.28125" style="0" bestFit="1" customWidth="1"/>
  </cols>
  <sheetData>
    <row r="1" spans="1:27" ht="12.75">
      <c r="A1" s="19"/>
      <c r="B1" s="19"/>
      <c r="C1" s="19"/>
      <c r="D1" s="19"/>
      <c r="E1" s="19"/>
      <c r="F1" s="19"/>
      <c r="G1" s="19"/>
      <c r="H1" s="19"/>
      <c r="I1" s="158"/>
      <c r="J1" s="158"/>
      <c r="K1" s="158"/>
      <c r="L1" s="15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81" t="s">
        <v>123</v>
      </c>
    </row>
    <row r="2" spans="1:27" ht="12.75">
      <c r="A2" s="19"/>
      <c r="B2" s="19"/>
      <c r="C2" s="19"/>
      <c r="D2" s="19"/>
      <c r="E2" s="19"/>
      <c r="F2" s="19"/>
      <c r="G2" s="19"/>
      <c r="H2" s="19"/>
      <c r="I2" s="158"/>
      <c r="J2" s="158"/>
      <c r="K2" s="158"/>
      <c r="L2" s="15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2.75">
      <c r="A3" s="19"/>
      <c r="B3" s="19"/>
      <c r="C3" s="19"/>
      <c r="D3" s="19"/>
      <c r="E3" s="19"/>
      <c r="F3" s="19"/>
      <c r="G3" s="19"/>
      <c r="H3" s="19"/>
      <c r="I3" s="158"/>
      <c r="J3" s="158"/>
      <c r="K3" s="158"/>
      <c r="L3" s="15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2.75">
      <c r="A4" s="19"/>
      <c r="B4" s="19"/>
      <c r="C4" s="19"/>
      <c r="D4" s="19"/>
      <c r="E4" s="19"/>
      <c r="F4" s="19"/>
      <c r="G4" s="19"/>
      <c r="H4" s="19"/>
      <c r="I4" s="158"/>
      <c r="J4" s="158"/>
      <c r="K4" s="158"/>
      <c r="L4" s="15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.75">
      <c r="A5" s="19"/>
      <c r="B5" s="19"/>
      <c r="C5" s="19"/>
      <c r="D5" s="19"/>
      <c r="E5" s="19"/>
      <c r="F5" s="19"/>
      <c r="G5" s="19"/>
      <c r="H5" s="19"/>
      <c r="I5" s="158"/>
      <c r="J5" s="158"/>
      <c r="K5" s="158"/>
      <c r="L5" s="15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2.75">
      <c r="A6" s="19"/>
      <c r="B6" s="19"/>
      <c r="C6" s="19"/>
      <c r="D6" s="19"/>
      <c r="E6" s="19"/>
      <c r="F6" s="19"/>
      <c r="G6" s="19"/>
      <c r="H6" s="19"/>
      <c r="I6" s="158"/>
      <c r="J6" s="158"/>
      <c r="K6" s="158"/>
      <c r="L6" s="15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19"/>
      <c r="B7" s="19"/>
      <c r="C7" s="19"/>
      <c r="D7" s="19"/>
      <c r="E7" s="19"/>
      <c r="F7" s="19"/>
      <c r="G7" s="19"/>
      <c r="H7" s="19"/>
      <c r="I7" s="158"/>
      <c r="J7" s="158"/>
      <c r="K7" s="158"/>
      <c r="L7" s="15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9"/>
      <c r="B8" s="19"/>
      <c r="C8" s="19"/>
      <c r="D8" s="19"/>
      <c r="E8" s="19"/>
      <c r="F8" s="19"/>
      <c r="G8" s="19"/>
      <c r="H8" s="19"/>
      <c r="I8" s="158"/>
      <c r="J8" s="158"/>
      <c r="K8" s="158"/>
      <c r="L8" s="15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2.75">
      <c r="A9" s="19"/>
      <c r="B9" s="19"/>
      <c r="C9" s="19"/>
      <c r="D9" s="19"/>
      <c r="E9" s="19"/>
      <c r="F9" s="19"/>
      <c r="G9" s="19"/>
      <c r="H9" s="19"/>
      <c r="I9" s="158"/>
      <c r="J9" s="158"/>
      <c r="K9" s="158"/>
      <c r="L9" s="15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2.75">
      <c r="A10" s="19"/>
      <c r="B10" s="19"/>
      <c r="C10" s="19"/>
      <c r="D10" s="19"/>
      <c r="E10" s="19"/>
      <c r="F10" s="19"/>
      <c r="G10" s="19"/>
      <c r="H10" s="19"/>
      <c r="I10" s="158"/>
      <c r="J10" s="158"/>
      <c r="K10" s="158"/>
      <c r="L10" s="15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2.75">
      <c r="A11" s="19"/>
      <c r="B11" s="19"/>
      <c r="C11" s="19"/>
      <c r="D11" s="19"/>
      <c r="E11" s="19"/>
      <c r="F11" s="19"/>
      <c r="G11" s="19"/>
      <c r="H11" s="19"/>
      <c r="I11" s="158"/>
      <c r="J11" s="158"/>
      <c r="K11" s="158"/>
      <c r="L11" s="15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2.75">
      <c r="A12" s="19"/>
      <c r="B12" s="19"/>
      <c r="C12" s="19"/>
      <c r="D12" s="19"/>
      <c r="E12" s="19"/>
      <c r="F12" s="19"/>
      <c r="G12" s="19"/>
      <c r="H12" s="19"/>
      <c r="I12" s="158"/>
      <c r="J12" s="158"/>
      <c r="K12" s="158"/>
      <c r="L12" s="15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2.75">
      <c r="A13" s="19"/>
      <c r="B13" s="19"/>
      <c r="C13" s="19"/>
      <c r="D13" s="19"/>
      <c r="E13" s="19"/>
      <c r="F13" s="19"/>
      <c r="G13" s="19"/>
      <c r="H13" s="19"/>
      <c r="I13" s="158"/>
      <c r="J13" s="158"/>
      <c r="K13" s="158"/>
      <c r="L13" s="15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2.75">
      <c r="A14" s="19"/>
      <c r="B14" s="19"/>
      <c r="C14" s="19"/>
      <c r="D14" s="19"/>
      <c r="E14" s="19"/>
      <c r="F14" s="19"/>
      <c r="G14" s="19"/>
      <c r="H14" s="19"/>
      <c r="I14" s="158"/>
      <c r="J14" s="158"/>
      <c r="K14" s="158"/>
      <c r="L14" s="15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2.75">
      <c r="A15" s="19"/>
      <c r="B15" s="19"/>
      <c r="C15" s="19"/>
      <c r="D15" s="19"/>
      <c r="E15" s="19"/>
      <c r="F15" s="19"/>
      <c r="G15" s="19"/>
      <c r="H15" s="19"/>
      <c r="I15" s="158"/>
      <c r="J15" s="158"/>
      <c r="K15" s="158"/>
      <c r="L15" s="15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2.75">
      <c r="A16" s="19"/>
      <c r="B16" s="19"/>
      <c r="C16" s="19"/>
      <c r="D16" s="19"/>
      <c r="E16" s="19"/>
      <c r="F16" s="19"/>
      <c r="G16" s="19"/>
      <c r="H16" s="19"/>
      <c r="I16" s="158"/>
      <c r="J16" s="158"/>
      <c r="K16" s="158"/>
      <c r="L16" s="15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2.75">
      <c r="A17" s="19"/>
      <c r="B17" s="19"/>
      <c r="C17" s="19"/>
      <c r="D17" s="19"/>
      <c r="E17" s="19"/>
      <c r="F17" s="19"/>
      <c r="G17" s="19"/>
      <c r="H17" s="19"/>
      <c r="I17" s="158"/>
      <c r="J17" s="158"/>
      <c r="K17" s="158"/>
      <c r="L17" s="15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2.75">
      <c r="A18" s="19"/>
      <c r="B18" s="19"/>
      <c r="C18" s="19"/>
      <c r="D18" s="19"/>
      <c r="E18" s="19"/>
      <c r="F18" s="19"/>
      <c r="G18" s="19"/>
      <c r="H18" s="19"/>
      <c r="I18" s="158"/>
      <c r="J18" s="158"/>
      <c r="K18" s="158"/>
      <c r="L18" s="15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2.75">
      <c r="A19" s="19"/>
      <c r="B19" s="19"/>
      <c r="C19" s="19"/>
      <c r="D19" s="19"/>
      <c r="E19" s="19"/>
      <c r="F19" s="19"/>
      <c r="G19" s="19"/>
      <c r="H19" s="19"/>
      <c r="I19" s="158"/>
      <c r="J19" s="158"/>
      <c r="K19" s="158"/>
      <c r="L19" s="15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3.5" thickBot="1">
      <c r="A20" s="19"/>
      <c r="B20" s="19"/>
      <c r="C20" s="19"/>
      <c r="D20" s="19"/>
      <c r="E20" s="19"/>
      <c r="F20" s="19"/>
      <c r="G20" s="19"/>
      <c r="H20" s="19"/>
      <c r="I20" s="158"/>
      <c r="J20" s="158"/>
      <c r="K20" s="158"/>
      <c r="L20" s="15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8.75" thickBot="1">
      <c r="A21" s="163" t="s">
        <v>12</v>
      </c>
      <c r="B21" s="164" t="s">
        <v>90</v>
      </c>
      <c r="C21" s="165" t="s">
        <v>13</v>
      </c>
      <c r="D21" s="174"/>
      <c r="E21" s="204" t="s">
        <v>7</v>
      </c>
      <c r="F21" s="205"/>
      <c r="G21" s="174"/>
      <c r="H21" s="204" t="s">
        <v>8</v>
      </c>
      <c r="I21" s="206"/>
      <c r="J21" s="206"/>
      <c r="K21" s="206"/>
      <c r="L21" s="205"/>
      <c r="M21" s="174"/>
      <c r="N21" s="204" t="s">
        <v>9</v>
      </c>
      <c r="O21" s="206"/>
      <c r="P21" s="206"/>
      <c r="Q21" s="206"/>
      <c r="R21" s="205"/>
      <c r="S21" s="174"/>
      <c r="T21" s="204" t="s">
        <v>10</v>
      </c>
      <c r="U21" s="206"/>
      <c r="V21" s="206"/>
      <c r="W21" s="206"/>
      <c r="X21" s="205"/>
      <c r="Y21" s="174"/>
      <c r="Z21" s="204" t="s">
        <v>11</v>
      </c>
      <c r="AA21" s="205"/>
    </row>
    <row r="22" spans="1:27" ht="18">
      <c r="A22" s="166">
        <f>EnterTeamInfo!A2</f>
        <v>1</v>
      </c>
      <c r="B22" s="167">
        <f>EnterTeamInfo!B2</f>
        <v>3068</v>
      </c>
      <c r="C22" s="168" t="str">
        <f>EnterTeamInfo!C2</f>
        <v>TimeLords II</v>
      </c>
      <c r="D22" s="175"/>
      <c r="E22" s="169">
        <f>'Overall View'!V1</f>
        <v>0.3958333333333333</v>
      </c>
      <c r="F22" s="168" t="s">
        <v>44</v>
      </c>
      <c r="G22" s="175"/>
      <c r="H22" s="169">
        <f>'Overall View'!AK1</f>
        <v>0.44791666666666674</v>
      </c>
      <c r="I22" s="170" t="s">
        <v>24</v>
      </c>
      <c r="J22" s="171" t="s">
        <v>25</v>
      </c>
      <c r="K22" s="172" t="s">
        <v>77</v>
      </c>
      <c r="L22" s="173" t="s">
        <v>76</v>
      </c>
      <c r="M22" s="175"/>
      <c r="N22" s="169">
        <f>N26+10/(24*60)</f>
        <v>0.5277777777777778</v>
      </c>
      <c r="O22" s="198" t="s">
        <v>87</v>
      </c>
      <c r="P22" s="198"/>
      <c r="Q22" s="198"/>
      <c r="R22" s="199"/>
      <c r="S22" s="175"/>
      <c r="T22" s="169">
        <f>T30+15/(24*60)</f>
        <v>0.5833333333333331</v>
      </c>
      <c r="U22" s="198" t="s">
        <v>88</v>
      </c>
      <c r="V22" s="198"/>
      <c r="W22" s="198"/>
      <c r="X22" s="199"/>
      <c r="Y22" s="175"/>
      <c r="Z22" s="169">
        <f>'Overall View'!CJ1+5/(24*60)</f>
        <v>0.6284722222222219</v>
      </c>
      <c r="AA22" s="168" t="s">
        <v>86</v>
      </c>
    </row>
    <row r="23" spans="1:27" ht="18">
      <c r="A23" s="7">
        <f>EnterTeamInfo!A3</f>
        <v>2</v>
      </c>
      <c r="B23" s="8">
        <f>EnterTeamInfo!B3</f>
        <v>4554</v>
      </c>
      <c r="C23" s="9" t="str">
        <f>EnterTeamInfo!C3</f>
        <v>MindBlowers</v>
      </c>
      <c r="D23" s="175"/>
      <c r="E23" s="10">
        <f>E22+10/(24*60)</f>
        <v>0.40277777777777773</v>
      </c>
      <c r="F23" s="9" t="s">
        <v>44</v>
      </c>
      <c r="G23" s="175"/>
      <c r="H23" s="10">
        <f>H22</f>
        <v>0.44791666666666674</v>
      </c>
      <c r="I23" s="124" t="s">
        <v>62</v>
      </c>
      <c r="J23" s="121" t="s">
        <v>24</v>
      </c>
      <c r="K23" s="122" t="s">
        <v>25</v>
      </c>
      <c r="L23" s="125" t="s">
        <v>77</v>
      </c>
      <c r="M23" s="175"/>
      <c r="N23" s="10">
        <f>N22</f>
        <v>0.5277777777777778</v>
      </c>
      <c r="O23" s="200" t="s">
        <v>85</v>
      </c>
      <c r="P23" s="200"/>
      <c r="Q23" s="200"/>
      <c r="R23" s="201"/>
      <c r="S23" s="175"/>
      <c r="T23" s="10">
        <f>T22-5/(60*24)</f>
        <v>0.5798611111111109</v>
      </c>
      <c r="U23" s="200" t="s">
        <v>87</v>
      </c>
      <c r="V23" s="200"/>
      <c r="W23" s="200"/>
      <c r="X23" s="201"/>
      <c r="Y23" s="175"/>
      <c r="Z23" s="10">
        <f>Z22-5/(24*60)</f>
        <v>0.6249999999999997</v>
      </c>
      <c r="AA23" s="9" t="s">
        <v>85</v>
      </c>
    </row>
    <row r="24" spans="1:27" ht="18">
      <c r="A24" s="7">
        <f>EnterTeamInfo!A4</f>
        <v>3</v>
      </c>
      <c r="B24" s="8">
        <f>EnterTeamInfo!B4</f>
        <v>5290</v>
      </c>
      <c r="C24" s="9" t="str">
        <f>EnterTeamInfo!C4</f>
        <v>Eagles</v>
      </c>
      <c r="D24" s="175"/>
      <c r="E24" s="10">
        <f>E23+10/(24*60)</f>
        <v>0.40972222222222215</v>
      </c>
      <c r="F24" s="9" t="s">
        <v>44</v>
      </c>
      <c r="G24" s="175"/>
      <c r="H24" s="10">
        <f>H23</f>
        <v>0.44791666666666674</v>
      </c>
      <c r="I24" s="123" t="s">
        <v>77</v>
      </c>
      <c r="J24" s="124" t="s">
        <v>62</v>
      </c>
      <c r="K24" s="121" t="s">
        <v>24</v>
      </c>
      <c r="L24" s="120" t="s">
        <v>25</v>
      </c>
      <c r="M24" s="175"/>
      <c r="N24" s="10">
        <f>N23+5/(24*60)</f>
        <v>0.53125</v>
      </c>
      <c r="O24" s="200" t="s">
        <v>88</v>
      </c>
      <c r="P24" s="200"/>
      <c r="Q24" s="200"/>
      <c r="R24" s="201"/>
      <c r="S24" s="175"/>
      <c r="T24" s="10">
        <f>T22</f>
        <v>0.5833333333333331</v>
      </c>
      <c r="U24" s="200" t="s">
        <v>86</v>
      </c>
      <c r="V24" s="200"/>
      <c r="W24" s="200"/>
      <c r="X24" s="201"/>
      <c r="Y24" s="175"/>
      <c r="Z24" s="10">
        <f>Z23</f>
        <v>0.6249999999999997</v>
      </c>
      <c r="AA24" s="9" t="s">
        <v>87</v>
      </c>
    </row>
    <row r="25" spans="1:27" ht="18.75" thickBot="1">
      <c r="A25" s="11">
        <f>EnterTeamInfo!A5</f>
        <v>4</v>
      </c>
      <c r="B25" s="12">
        <f>EnterTeamInfo!B5</f>
        <v>5652</v>
      </c>
      <c r="C25" s="13" t="str">
        <f>EnterTeamInfo!C5</f>
        <v>BrickMasters</v>
      </c>
      <c r="D25" s="175"/>
      <c r="E25" s="14">
        <f>E24+10/(24*60)</f>
        <v>0.4166666666666666</v>
      </c>
      <c r="F25" s="13" t="s">
        <v>44</v>
      </c>
      <c r="G25" s="175"/>
      <c r="H25" s="14">
        <f>H24</f>
        <v>0.44791666666666674</v>
      </c>
      <c r="I25" s="126" t="s">
        <v>25</v>
      </c>
      <c r="J25" s="127" t="s">
        <v>77</v>
      </c>
      <c r="K25" s="128" t="s">
        <v>62</v>
      </c>
      <c r="L25" s="129" t="s">
        <v>24</v>
      </c>
      <c r="M25" s="175"/>
      <c r="N25" s="14">
        <f>N24</f>
        <v>0.53125</v>
      </c>
      <c r="O25" s="196" t="s">
        <v>86</v>
      </c>
      <c r="P25" s="196"/>
      <c r="Q25" s="196"/>
      <c r="R25" s="197"/>
      <c r="S25" s="175"/>
      <c r="T25" s="14">
        <f>T23</f>
        <v>0.5798611111111109</v>
      </c>
      <c r="U25" s="196" t="s">
        <v>85</v>
      </c>
      <c r="V25" s="196"/>
      <c r="W25" s="196"/>
      <c r="X25" s="197"/>
      <c r="Y25" s="175"/>
      <c r="Z25" s="14">
        <f>Z22</f>
        <v>0.6284722222222219</v>
      </c>
      <c r="AA25" s="13" t="s">
        <v>88</v>
      </c>
    </row>
    <row r="26" spans="1:27" ht="18">
      <c r="A26" s="166">
        <f>EnterTeamInfo!A6</f>
        <v>5</v>
      </c>
      <c r="B26" s="167">
        <f>EnterTeamInfo!B6</f>
        <v>5679</v>
      </c>
      <c r="C26" s="168" t="str">
        <f>EnterTeamInfo!C6</f>
        <v>Tsunami</v>
      </c>
      <c r="D26" s="175"/>
      <c r="E26" s="169">
        <f>E25+10/(24*60)</f>
        <v>0.423611111111111</v>
      </c>
      <c r="F26" s="168" t="s">
        <v>44</v>
      </c>
      <c r="G26" s="175"/>
      <c r="H26" s="169">
        <f>H22+10/(24*60)</f>
        <v>0.45486111111111116</v>
      </c>
      <c r="I26" s="198" t="s">
        <v>87</v>
      </c>
      <c r="J26" s="198"/>
      <c r="K26" s="198"/>
      <c r="L26" s="199"/>
      <c r="M26" s="175"/>
      <c r="N26" s="169">
        <f>'Overall View'!BF1</f>
        <v>0.5208333333333334</v>
      </c>
      <c r="O26" s="170" t="s">
        <v>24</v>
      </c>
      <c r="P26" s="171" t="s">
        <v>25</v>
      </c>
      <c r="Q26" s="172" t="s">
        <v>77</v>
      </c>
      <c r="R26" s="173" t="s">
        <v>76</v>
      </c>
      <c r="S26" s="175"/>
      <c r="T26" s="169">
        <f>T30+35/(24*60)</f>
        <v>0.5972222222222221</v>
      </c>
      <c r="U26" s="198" t="s">
        <v>88</v>
      </c>
      <c r="V26" s="198"/>
      <c r="W26" s="198"/>
      <c r="X26" s="199"/>
      <c r="Y26" s="175"/>
      <c r="Z26" s="169">
        <f>Z22+20/(24*60)</f>
        <v>0.6423611111111107</v>
      </c>
      <c r="AA26" s="168" t="s">
        <v>86</v>
      </c>
    </row>
    <row r="27" spans="1:27" ht="18">
      <c r="A27" s="7">
        <f>EnterTeamInfo!A7</f>
        <v>6</v>
      </c>
      <c r="B27" s="8">
        <f>EnterTeamInfo!B7</f>
        <v>8033</v>
      </c>
      <c r="C27" s="9" t="str">
        <f>EnterTeamInfo!C7</f>
        <v>Furious Four Programmers</v>
      </c>
      <c r="D27" s="175"/>
      <c r="E27" s="10">
        <f>E26+10/(24*60)</f>
        <v>0.4305555555555554</v>
      </c>
      <c r="F27" s="9" t="s">
        <v>44</v>
      </c>
      <c r="G27" s="175"/>
      <c r="H27" s="10">
        <f>H26</f>
        <v>0.45486111111111116</v>
      </c>
      <c r="I27" s="200" t="s">
        <v>85</v>
      </c>
      <c r="J27" s="200"/>
      <c r="K27" s="200"/>
      <c r="L27" s="201"/>
      <c r="M27" s="175"/>
      <c r="N27" s="10">
        <f>N26</f>
        <v>0.5208333333333334</v>
      </c>
      <c r="O27" s="124" t="s">
        <v>62</v>
      </c>
      <c r="P27" s="121" t="s">
        <v>24</v>
      </c>
      <c r="Q27" s="122" t="s">
        <v>25</v>
      </c>
      <c r="R27" s="125" t="s">
        <v>77</v>
      </c>
      <c r="S27" s="175"/>
      <c r="T27" s="10">
        <f>T26-5/(60*24)</f>
        <v>0.5937499999999999</v>
      </c>
      <c r="U27" s="200" t="s">
        <v>87</v>
      </c>
      <c r="V27" s="200"/>
      <c r="W27" s="200"/>
      <c r="X27" s="201"/>
      <c r="Y27" s="175"/>
      <c r="Z27" s="10">
        <f>Z26-5/(24*60)</f>
        <v>0.6388888888888885</v>
      </c>
      <c r="AA27" s="9" t="s">
        <v>85</v>
      </c>
    </row>
    <row r="28" spans="1:27" ht="18">
      <c r="A28" s="7">
        <f>EnterTeamInfo!A8</f>
        <v>7</v>
      </c>
      <c r="B28" s="8">
        <f>EnterTeamInfo!B8</f>
        <v>9190</v>
      </c>
      <c r="C28" s="9" t="str">
        <f>EnterTeamInfo!C8</f>
        <v>Robotic Bees</v>
      </c>
      <c r="D28" s="175"/>
      <c r="E28" s="10">
        <f>E27</f>
        <v>0.4305555555555554</v>
      </c>
      <c r="F28" s="9" t="s">
        <v>47</v>
      </c>
      <c r="G28" s="175"/>
      <c r="H28" s="10">
        <f>H27+5/(24*60)</f>
        <v>0.45833333333333337</v>
      </c>
      <c r="I28" s="200" t="s">
        <v>88</v>
      </c>
      <c r="J28" s="200"/>
      <c r="K28" s="200"/>
      <c r="L28" s="201"/>
      <c r="M28" s="175"/>
      <c r="N28" s="10">
        <f>N27</f>
        <v>0.5208333333333334</v>
      </c>
      <c r="O28" s="123" t="s">
        <v>77</v>
      </c>
      <c r="P28" s="124" t="s">
        <v>62</v>
      </c>
      <c r="Q28" s="121" t="s">
        <v>24</v>
      </c>
      <c r="R28" s="120" t="s">
        <v>25</v>
      </c>
      <c r="S28" s="175"/>
      <c r="T28" s="10">
        <f>T27+5/(24*60)</f>
        <v>0.5972222222222221</v>
      </c>
      <c r="U28" s="200" t="s">
        <v>86</v>
      </c>
      <c r="V28" s="200"/>
      <c r="W28" s="200"/>
      <c r="X28" s="201"/>
      <c r="Y28" s="175"/>
      <c r="Z28" s="10">
        <f>Z27</f>
        <v>0.6388888888888885</v>
      </c>
      <c r="AA28" s="9" t="s">
        <v>87</v>
      </c>
    </row>
    <row r="29" spans="1:27" ht="18.75" thickBot="1">
      <c r="A29" s="11">
        <f>EnterTeamInfo!A9</f>
        <v>8</v>
      </c>
      <c r="B29" s="12">
        <f>EnterTeamInfo!B9</f>
        <v>9377</v>
      </c>
      <c r="C29" s="13" t="str">
        <f>EnterTeamInfo!C9</f>
        <v>Mat Scientists</v>
      </c>
      <c r="D29" s="175"/>
      <c r="E29" s="14">
        <f>E26</f>
        <v>0.423611111111111</v>
      </c>
      <c r="F29" s="13" t="s">
        <v>47</v>
      </c>
      <c r="G29" s="175"/>
      <c r="H29" s="14">
        <f>H28</f>
        <v>0.45833333333333337</v>
      </c>
      <c r="I29" s="196" t="s">
        <v>86</v>
      </c>
      <c r="J29" s="196"/>
      <c r="K29" s="196"/>
      <c r="L29" s="197"/>
      <c r="M29" s="175"/>
      <c r="N29" s="14">
        <f>N28</f>
        <v>0.5208333333333334</v>
      </c>
      <c r="O29" s="126" t="s">
        <v>25</v>
      </c>
      <c r="P29" s="127" t="s">
        <v>77</v>
      </c>
      <c r="Q29" s="128" t="s">
        <v>62</v>
      </c>
      <c r="R29" s="129" t="s">
        <v>24</v>
      </c>
      <c r="S29" s="175"/>
      <c r="T29" s="14">
        <f>T27</f>
        <v>0.5937499999999999</v>
      </c>
      <c r="U29" s="196" t="s">
        <v>85</v>
      </c>
      <c r="V29" s="196"/>
      <c r="W29" s="196"/>
      <c r="X29" s="197"/>
      <c r="Y29" s="175"/>
      <c r="Z29" s="14">
        <f>Z26</f>
        <v>0.6423611111111107</v>
      </c>
      <c r="AA29" s="13" t="s">
        <v>88</v>
      </c>
    </row>
    <row r="30" spans="1:27" ht="18">
      <c r="A30" s="166">
        <f>EnterTeamInfo!A10</f>
        <v>9</v>
      </c>
      <c r="B30" s="167">
        <f>EnterTeamInfo!B10</f>
        <v>12604</v>
      </c>
      <c r="C30" s="168" t="str">
        <f>EnterTeamInfo!C10</f>
        <v>Mechanical Maccabees</v>
      </c>
      <c r="D30" s="175"/>
      <c r="E30" s="169">
        <f>E25</f>
        <v>0.4166666666666666</v>
      </c>
      <c r="F30" s="168" t="s">
        <v>47</v>
      </c>
      <c r="G30" s="175"/>
      <c r="H30" s="169">
        <f>H22+30/(24*60)</f>
        <v>0.46875000000000006</v>
      </c>
      <c r="I30" s="198" t="s">
        <v>87</v>
      </c>
      <c r="J30" s="198"/>
      <c r="K30" s="198"/>
      <c r="L30" s="199"/>
      <c r="M30" s="175"/>
      <c r="N30" s="169">
        <f>N26+35/(24*60)</f>
        <v>0.545138888888889</v>
      </c>
      <c r="O30" s="198" t="s">
        <v>88</v>
      </c>
      <c r="P30" s="198"/>
      <c r="Q30" s="198"/>
      <c r="R30" s="199"/>
      <c r="S30" s="175"/>
      <c r="T30" s="169">
        <f>'Overall View'!BU1</f>
        <v>0.5729166666666665</v>
      </c>
      <c r="U30" s="170" t="s">
        <v>24</v>
      </c>
      <c r="V30" s="171" t="s">
        <v>25</v>
      </c>
      <c r="W30" s="172" t="s">
        <v>77</v>
      </c>
      <c r="X30" s="173" t="s">
        <v>76</v>
      </c>
      <c r="Y30" s="175"/>
      <c r="Z30" s="169">
        <f>Z26+20/(24*60)</f>
        <v>0.6562499999999996</v>
      </c>
      <c r="AA30" s="168" t="s">
        <v>86</v>
      </c>
    </row>
    <row r="31" spans="1:27" ht="18">
      <c r="A31" s="7">
        <f>EnterTeamInfo!A11</f>
        <v>10</v>
      </c>
      <c r="B31" s="8">
        <f>EnterTeamInfo!B11</f>
        <v>10345</v>
      </c>
      <c r="C31" s="9" t="str">
        <f>EnterTeamInfo!C11</f>
        <v>Blach Boys</v>
      </c>
      <c r="D31" s="175"/>
      <c r="E31" s="10">
        <f>E24</f>
        <v>0.40972222222222215</v>
      </c>
      <c r="F31" s="9" t="s">
        <v>47</v>
      </c>
      <c r="G31" s="175"/>
      <c r="H31" s="10">
        <f>H30</f>
        <v>0.46875000000000006</v>
      </c>
      <c r="I31" s="200" t="s">
        <v>85</v>
      </c>
      <c r="J31" s="200"/>
      <c r="K31" s="200"/>
      <c r="L31" s="201"/>
      <c r="M31" s="175"/>
      <c r="N31" s="10">
        <f>N30-5/(60*24)</f>
        <v>0.5416666666666667</v>
      </c>
      <c r="O31" s="200" t="s">
        <v>87</v>
      </c>
      <c r="P31" s="200"/>
      <c r="Q31" s="200"/>
      <c r="R31" s="201"/>
      <c r="S31" s="175"/>
      <c r="T31" s="10">
        <f>T30</f>
        <v>0.5729166666666665</v>
      </c>
      <c r="U31" s="124" t="s">
        <v>62</v>
      </c>
      <c r="V31" s="121" t="s">
        <v>24</v>
      </c>
      <c r="W31" s="122" t="s">
        <v>25</v>
      </c>
      <c r="X31" s="125" t="s">
        <v>77</v>
      </c>
      <c r="Y31" s="175"/>
      <c r="Z31" s="10">
        <f>Z30-5/(24*60)</f>
        <v>0.6527777777777773</v>
      </c>
      <c r="AA31" s="9" t="s">
        <v>85</v>
      </c>
    </row>
    <row r="32" spans="1:27" ht="18">
      <c r="A32" s="7">
        <f>EnterTeamInfo!A12</f>
        <v>11</v>
      </c>
      <c r="B32" s="8">
        <f>EnterTeamInfo!B12</f>
        <v>10467</v>
      </c>
      <c r="C32" s="9" t="str">
        <f>EnterTeamInfo!C12</f>
        <v>Related Dangers</v>
      </c>
      <c r="D32" s="175"/>
      <c r="E32" s="10">
        <f>E23</f>
        <v>0.40277777777777773</v>
      </c>
      <c r="F32" s="9" t="s">
        <v>47</v>
      </c>
      <c r="G32" s="175"/>
      <c r="H32" s="10">
        <f>H31+5/(24*60)</f>
        <v>0.47222222222222227</v>
      </c>
      <c r="I32" s="200" t="s">
        <v>88</v>
      </c>
      <c r="J32" s="200"/>
      <c r="K32" s="200"/>
      <c r="L32" s="201"/>
      <c r="M32" s="175"/>
      <c r="N32" s="10">
        <f>N30</f>
        <v>0.545138888888889</v>
      </c>
      <c r="O32" s="200" t="s">
        <v>86</v>
      </c>
      <c r="P32" s="200"/>
      <c r="Q32" s="200"/>
      <c r="R32" s="201"/>
      <c r="S32" s="175"/>
      <c r="T32" s="10">
        <f>T31</f>
        <v>0.5729166666666665</v>
      </c>
      <c r="U32" s="123" t="s">
        <v>77</v>
      </c>
      <c r="V32" s="124" t="s">
        <v>62</v>
      </c>
      <c r="W32" s="121" t="s">
        <v>24</v>
      </c>
      <c r="X32" s="120" t="s">
        <v>25</v>
      </c>
      <c r="Y32" s="175"/>
      <c r="Z32" s="10">
        <f>Z31</f>
        <v>0.6527777777777773</v>
      </c>
      <c r="AA32" s="9" t="s">
        <v>87</v>
      </c>
    </row>
    <row r="33" spans="1:27" ht="18.75" thickBot="1">
      <c r="A33" s="11">
        <f>EnterTeamInfo!A13</f>
        <v>12</v>
      </c>
      <c r="B33" s="12">
        <f>EnterTeamInfo!B13</f>
        <v>11600</v>
      </c>
      <c r="C33" s="13" t="str">
        <f>EnterTeamInfo!C13</f>
        <v>Magic Dunkeys</v>
      </c>
      <c r="D33" s="175"/>
      <c r="E33" s="14">
        <f>E22</f>
        <v>0.3958333333333333</v>
      </c>
      <c r="F33" s="13" t="s">
        <v>47</v>
      </c>
      <c r="G33" s="175"/>
      <c r="H33" s="14">
        <f>H32</f>
        <v>0.47222222222222227</v>
      </c>
      <c r="I33" s="196" t="s">
        <v>86</v>
      </c>
      <c r="J33" s="196"/>
      <c r="K33" s="196"/>
      <c r="L33" s="197"/>
      <c r="M33" s="175"/>
      <c r="N33" s="14">
        <f>N31</f>
        <v>0.5416666666666667</v>
      </c>
      <c r="O33" s="196" t="s">
        <v>85</v>
      </c>
      <c r="P33" s="196"/>
      <c r="Q33" s="196"/>
      <c r="R33" s="197"/>
      <c r="S33" s="175"/>
      <c r="T33" s="14">
        <f>T32</f>
        <v>0.5729166666666665</v>
      </c>
      <c r="U33" s="126" t="s">
        <v>25</v>
      </c>
      <c r="V33" s="127" t="s">
        <v>77</v>
      </c>
      <c r="W33" s="128" t="s">
        <v>62</v>
      </c>
      <c r="X33" s="129" t="s">
        <v>24</v>
      </c>
      <c r="Y33" s="175"/>
      <c r="Z33" s="14">
        <f>Z30</f>
        <v>0.6562499999999996</v>
      </c>
      <c r="AA33" s="13" t="s">
        <v>88</v>
      </c>
    </row>
    <row r="34" spans="1:27" ht="18">
      <c r="A34" s="166">
        <f>EnterTeamInfo!A14</f>
        <v>13</v>
      </c>
      <c r="B34" s="167">
        <f>EnterTeamInfo!B14</f>
        <v>11736</v>
      </c>
      <c r="C34" s="168" t="str">
        <f>EnterTeamInfo!C14</f>
        <v>Panthers</v>
      </c>
      <c r="D34" s="175"/>
      <c r="E34" s="169">
        <f aca="true" t="shared" si="0" ref="E34:E45">E22+5/(60*24)</f>
        <v>0.3993055555555555</v>
      </c>
      <c r="F34" s="168" t="s">
        <v>45</v>
      </c>
      <c r="G34" s="175"/>
      <c r="H34" s="169">
        <f>H22</f>
        <v>0.44791666666666674</v>
      </c>
      <c r="I34" s="170" t="s">
        <v>27</v>
      </c>
      <c r="J34" s="171" t="s">
        <v>28</v>
      </c>
      <c r="K34" s="172" t="s">
        <v>81</v>
      </c>
      <c r="L34" s="173" t="s">
        <v>76</v>
      </c>
      <c r="M34" s="175"/>
      <c r="N34" s="169">
        <f>N26+20/(24*60)</f>
        <v>0.5347222222222222</v>
      </c>
      <c r="O34" s="198" t="s">
        <v>87</v>
      </c>
      <c r="P34" s="198"/>
      <c r="Q34" s="198"/>
      <c r="R34" s="199"/>
      <c r="S34" s="175"/>
      <c r="T34" s="169">
        <f>T30+25/(24*60)</f>
        <v>0.5902777777777777</v>
      </c>
      <c r="U34" s="198" t="s">
        <v>88</v>
      </c>
      <c r="V34" s="198"/>
      <c r="W34" s="198"/>
      <c r="X34" s="199"/>
      <c r="Y34" s="175"/>
      <c r="Z34" s="169">
        <f>Z22+10/(24*60)</f>
        <v>0.6354166666666663</v>
      </c>
      <c r="AA34" s="168" t="s">
        <v>86</v>
      </c>
    </row>
    <row r="35" spans="1:27" ht="18">
      <c r="A35" s="7">
        <f>EnterTeamInfo!A15</f>
        <v>14</v>
      </c>
      <c r="B35" s="8">
        <f>EnterTeamInfo!B15</f>
        <v>11807</v>
      </c>
      <c r="C35" s="9" t="str">
        <f>EnterTeamInfo!C15</f>
        <v>Stormchasers</v>
      </c>
      <c r="D35" s="175"/>
      <c r="E35" s="10">
        <f t="shared" si="0"/>
        <v>0.40624999999999994</v>
      </c>
      <c r="F35" s="9" t="s">
        <v>45</v>
      </c>
      <c r="G35" s="175"/>
      <c r="H35" s="10">
        <f>H23</f>
        <v>0.44791666666666674</v>
      </c>
      <c r="I35" s="124" t="s">
        <v>62</v>
      </c>
      <c r="J35" s="121" t="s">
        <v>27</v>
      </c>
      <c r="K35" s="122" t="s">
        <v>28</v>
      </c>
      <c r="L35" s="125" t="s">
        <v>81</v>
      </c>
      <c r="M35" s="175"/>
      <c r="N35" s="10">
        <f>N34</f>
        <v>0.5347222222222222</v>
      </c>
      <c r="O35" s="200" t="s">
        <v>85</v>
      </c>
      <c r="P35" s="200"/>
      <c r="Q35" s="200"/>
      <c r="R35" s="201"/>
      <c r="S35" s="175"/>
      <c r="T35" s="10">
        <f>T34-5/(60*24)</f>
        <v>0.5868055555555555</v>
      </c>
      <c r="U35" s="200" t="s">
        <v>87</v>
      </c>
      <c r="V35" s="200"/>
      <c r="W35" s="200"/>
      <c r="X35" s="201"/>
      <c r="Y35" s="175"/>
      <c r="Z35" s="10">
        <f>Z34-5/(24*60)</f>
        <v>0.6319444444444441</v>
      </c>
      <c r="AA35" s="9" t="s">
        <v>85</v>
      </c>
    </row>
    <row r="36" spans="1:27" ht="18">
      <c r="A36" s="7">
        <f>EnterTeamInfo!A16</f>
        <v>15</v>
      </c>
      <c r="B36" s="8">
        <f>EnterTeamInfo!B16</f>
        <v>11932</v>
      </c>
      <c r="C36" s="9" t="str">
        <f>EnterTeamInfo!C16</f>
        <v>Flying Pigs</v>
      </c>
      <c r="D36" s="175"/>
      <c r="E36" s="10">
        <f t="shared" si="0"/>
        <v>0.41319444444444436</v>
      </c>
      <c r="F36" s="9" t="s">
        <v>45</v>
      </c>
      <c r="G36" s="175"/>
      <c r="H36" s="10">
        <f>H24</f>
        <v>0.44791666666666674</v>
      </c>
      <c r="I36" s="123" t="s">
        <v>81</v>
      </c>
      <c r="J36" s="124" t="s">
        <v>62</v>
      </c>
      <c r="K36" s="121" t="s">
        <v>27</v>
      </c>
      <c r="L36" s="120" t="s">
        <v>28</v>
      </c>
      <c r="M36" s="175"/>
      <c r="N36" s="10">
        <f>N35+5/(24*60)</f>
        <v>0.5381944444444444</v>
      </c>
      <c r="O36" s="200" t="s">
        <v>88</v>
      </c>
      <c r="P36" s="200"/>
      <c r="Q36" s="200"/>
      <c r="R36" s="201"/>
      <c r="S36" s="175"/>
      <c r="T36" s="10">
        <f>T34</f>
        <v>0.5902777777777777</v>
      </c>
      <c r="U36" s="200" t="s">
        <v>86</v>
      </c>
      <c r="V36" s="200"/>
      <c r="W36" s="200"/>
      <c r="X36" s="201"/>
      <c r="Y36" s="175"/>
      <c r="Z36" s="10">
        <f>Z35</f>
        <v>0.6319444444444441</v>
      </c>
      <c r="AA36" s="9" t="s">
        <v>87</v>
      </c>
    </row>
    <row r="37" spans="1:27" ht="18.75" thickBot="1">
      <c r="A37" s="11">
        <f>EnterTeamInfo!A17</f>
        <v>16</v>
      </c>
      <c r="B37" s="12">
        <f>EnterTeamInfo!B17</f>
        <v>10075</v>
      </c>
      <c r="C37" s="13" t="str">
        <f>EnterTeamInfo!C17</f>
        <v>Mindstorm detectives</v>
      </c>
      <c r="D37" s="175"/>
      <c r="E37" s="14">
        <f t="shared" si="0"/>
        <v>0.4201388888888888</v>
      </c>
      <c r="F37" s="13" t="s">
        <v>45</v>
      </c>
      <c r="G37" s="175"/>
      <c r="H37" s="14">
        <f>H25</f>
        <v>0.44791666666666674</v>
      </c>
      <c r="I37" s="126" t="s">
        <v>28</v>
      </c>
      <c r="J37" s="127" t="s">
        <v>81</v>
      </c>
      <c r="K37" s="128" t="s">
        <v>62</v>
      </c>
      <c r="L37" s="129" t="s">
        <v>27</v>
      </c>
      <c r="M37" s="175"/>
      <c r="N37" s="14">
        <f>N36</f>
        <v>0.5381944444444444</v>
      </c>
      <c r="O37" s="196" t="s">
        <v>86</v>
      </c>
      <c r="P37" s="196"/>
      <c r="Q37" s="196"/>
      <c r="R37" s="197"/>
      <c r="S37" s="175"/>
      <c r="T37" s="14">
        <f>T35</f>
        <v>0.5868055555555555</v>
      </c>
      <c r="U37" s="196" t="s">
        <v>85</v>
      </c>
      <c r="V37" s="196"/>
      <c r="W37" s="196"/>
      <c r="X37" s="197"/>
      <c r="Y37" s="175"/>
      <c r="Z37" s="14">
        <f>Z34</f>
        <v>0.6354166666666663</v>
      </c>
      <c r="AA37" s="13" t="s">
        <v>88</v>
      </c>
    </row>
    <row r="38" spans="1:27" ht="18">
      <c r="A38" s="166">
        <f>EnterTeamInfo!A18</f>
        <v>17</v>
      </c>
      <c r="B38" s="167">
        <f>EnterTeamInfo!B18</f>
        <v>12607</v>
      </c>
      <c r="C38" s="168" t="str">
        <f>EnterTeamInfo!C18</f>
        <v>Robot Fragments</v>
      </c>
      <c r="D38" s="175"/>
      <c r="E38" s="169">
        <f t="shared" si="0"/>
        <v>0.4270833333333332</v>
      </c>
      <c r="F38" s="168" t="s">
        <v>45</v>
      </c>
      <c r="G38" s="175"/>
      <c r="H38" s="169">
        <f>H22+20/(24*60)</f>
        <v>0.46180555555555564</v>
      </c>
      <c r="I38" s="198" t="s">
        <v>87</v>
      </c>
      <c r="J38" s="198"/>
      <c r="K38" s="198"/>
      <c r="L38" s="199"/>
      <c r="M38" s="175"/>
      <c r="N38" s="169">
        <f>N26</f>
        <v>0.5208333333333334</v>
      </c>
      <c r="O38" s="170" t="s">
        <v>27</v>
      </c>
      <c r="P38" s="171" t="s">
        <v>28</v>
      </c>
      <c r="Q38" s="172" t="s">
        <v>81</v>
      </c>
      <c r="R38" s="173" t="s">
        <v>76</v>
      </c>
      <c r="S38" s="175"/>
      <c r="T38" s="169">
        <f>T30+45/(24*60)</f>
        <v>0.6041666666666665</v>
      </c>
      <c r="U38" s="198" t="s">
        <v>88</v>
      </c>
      <c r="V38" s="198"/>
      <c r="W38" s="198"/>
      <c r="X38" s="199"/>
      <c r="Y38" s="175"/>
      <c r="Z38" s="169">
        <f>Z34+20/(24*60)</f>
        <v>0.6493055555555551</v>
      </c>
      <c r="AA38" s="168" t="s">
        <v>86</v>
      </c>
    </row>
    <row r="39" spans="1:27" ht="18">
      <c r="A39" s="7">
        <f>EnterTeamInfo!A19</f>
        <v>18</v>
      </c>
      <c r="B39" s="8">
        <f>EnterTeamInfo!B19</f>
        <v>12622</v>
      </c>
      <c r="C39" s="9" t="str">
        <f>EnterTeamInfo!C19</f>
        <v>The Rug Rats</v>
      </c>
      <c r="D39" s="175"/>
      <c r="E39" s="10">
        <f t="shared" si="0"/>
        <v>0.4340277777777776</v>
      </c>
      <c r="F39" s="9" t="s">
        <v>45</v>
      </c>
      <c r="G39" s="175"/>
      <c r="H39" s="10">
        <f aca="true" t="shared" si="1" ref="H39:H45">H38</f>
        <v>0.46180555555555564</v>
      </c>
      <c r="I39" s="200" t="s">
        <v>85</v>
      </c>
      <c r="J39" s="200"/>
      <c r="K39" s="200"/>
      <c r="L39" s="201"/>
      <c r="M39" s="175"/>
      <c r="N39" s="10">
        <f>N27</f>
        <v>0.5208333333333334</v>
      </c>
      <c r="O39" s="124" t="s">
        <v>62</v>
      </c>
      <c r="P39" s="121" t="s">
        <v>27</v>
      </c>
      <c r="Q39" s="122" t="s">
        <v>28</v>
      </c>
      <c r="R39" s="125" t="s">
        <v>81</v>
      </c>
      <c r="S39" s="175"/>
      <c r="T39" s="10">
        <f>T38-5/(60*24)</f>
        <v>0.6006944444444443</v>
      </c>
      <c r="U39" s="200" t="s">
        <v>87</v>
      </c>
      <c r="V39" s="200"/>
      <c r="W39" s="200"/>
      <c r="X39" s="201"/>
      <c r="Y39" s="175"/>
      <c r="Z39" s="10">
        <f>Z38-5/(24*60)</f>
        <v>0.6458333333333329</v>
      </c>
      <c r="AA39" s="9" t="s">
        <v>85</v>
      </c>
    </row>
    <row r="40" spans="1:27" ht="18">
      <c r="A40" s="7">
        <f>EnterTeamInfo!A20</f>
        <v>19</v>
      </c>
      <c r="B40" s="8">
        <f>EnterTeamInfo!B20</f>
        <v>13579</v>
      </c>
      <c r="C40" s="9" t="str">
        <f>EnterTeamInfo!C20</f>
        <v>Loyola 5th Grade Boys</v>
      </c>
      <c r="D40" s="175"/>
      <c r="E40" s="10">
        <f t="shared" si="0"/>
        <v>0.4340277777777776</v>
      </c>
      <c r="F40" s="9" t="s">
        <v>46</v>
      </c>
      <c r="G40" s="175"/>
      <c r="H40" s="10">
        <f>H39+5/(24*60)</f>
        <v>0.46527777777777785</v>
      </c>
      <c r="I40" s="200" t="s">
        <v>88</v>
      </c>
      <c r="J40" s="200"/>
      <c r="K40" s="200"/>
      <c r="L40" s="201"/>
      <c r="M40" s="175"/>
      <c r="N40" s="10">
        <f>N28</f>
        <v>0.5208333333333334</v>
      </c>
      <c r="O40" s="123" t="s">
        <v>81</v>
      </c>
      <c r="P40" s="124" t="s">
        <v>62</v>
      </c>
      <c r="Q40" s="121" t="s">
        <v>27</v>
      </c>
      <c r="R40" s="120" t="s">
        <v>28</v>
      </c>
      <c r="S40" s="175"/>
      <c r="T40" s="10">
        <f>T38</f>
        <v>0.6041666666666665</v>
      </c>
      <c r="U40" s="200" t="s">
        <v>86</v>
      </c>
      <c r="V40" s="200"/>
      <c r="W40" s="200"/>
      <c r="X40" s="201"/>
      <c r="Y40" s="175"/>
      <c r="Z40" s="10">
        <f>Z39</f>
        <v>0.6458333333333329</v>
      </c>
      <c r="AA40" s="9" t="s">
        <v>87</v>
      </c>
    </row>
    <row r="41" spans="1:27" ht="18.75" thickBot="1">
      <c r="A41" s="11">
        <f>EnterTeamInfo!A21</f>
        <v>20</v>
      </c>
      <c r="B41" s="12">
        <f>EnterTeamInfo!B21</f>
        <v>14699</v>
      </c>
      <c r="C41" s="13" t="str">
        <f>EnterTeamInfo!C21</f>
        <v>Robo Hobo</v>
      </c>
      <c r="D41" s="175"/>
      <c r="E41" s="14">
        <f t="shared" si="0"/>
        <v>0.4270833333333332</v>
      </c>
      <c r="F41" s="13" t="s">
        <v>46</v>
      </c>
      <c r="G41" s="175"/>
      <c r="H41" s="14">
        <f t="shared" si="1"/>
        <v>0.46527777777777785</v>
      </c>
      <c r="I41" s="196" t="s">
        <v>86</v>
      </c>
      <c r="J41" s="196"/>
      <c r="K41" s="196"/>
      <c r="L41" s="197"/>
      <c r="M41" s="175"/>
      <c r="N41" s="14">
        <f>N29</f>
        <v>0.5208333333333334</v>
      </c>
      <c r="O41" s="126" t="s">
        <v>28</v>
      </c>
      <c r="P41" s="127" t="s">
        <v>81</v>
      </c>
      <c r="Q41" s="128" t="s">
        <v>62</v>
      </c>
      <c r="R41" s="129" t="s">
        <v>27</v>
      </c>
      <c r="S41" s="175"/>
      <c r="T41" s="14">
        <f>T39</f>
        <v>0.6006944444444443</v>
      </c>
      <c r="U41" s="196" t="s">
        <v>85</v>
      </c>
      <c r="V41" s="196"/>
      <c r="W41" s="196"/>
      <c r="X41" s="197"/>
      <c r="Y41" s="175"/>
      <c r="Z41" s="14">
        <f>Z38</f>
        <v>0.6493055555555551</v>
      </c>
      <c r="AA41" s="13" t="s">
        <v>88</v>
      </c>
    </row>
    <row r="42" spans="1:27" ht="18">
      <c r="A42" s="166">
        <f>EnterTeamInfo!A22</f>
        <v>21</v>
      </c>
      <c r="B42" s="167">
        <f>EnterTeamInfo!B22</f>
        <v>15145</v>
      </c>
      <c r="C42" s="168" t="str">
        <f>EnterTeamInfo!C22</f>
        <v>No-Name Ninjas</v>
      </c>
      <c r="D42" s="175"/>
      <c r="E42" s="169">
        <f t="shared" si="0"/>
        <v>0.4201388888888888</v>
      </c>
      <c r="F42" s="168" t="s">
        <v>46</v>
      </c>
      <c r="G42" s="175"/>
      <c r="H42" s="169">
        <f>H22+40/(24*60)</f>
        <v>0.47569444444444453</v>
      </c>
      <c r="I42" s="198" t="s">
        <v>87</v>
      </c>
      <c r="J42" s="198"/>
      <c r="K42" s="198"/>
      <c r="L42" s="199"/>
      <c r="M42" s="175"/>
      <c r="N42" s="169">
        <f>N26+45/(24*60)</f>
        <v>0.5520833333333334</v>
      </c>
      <c r="O42" s="198" t="s">
        <v>88</v>
      </c>
      <c r="P42" s="198"/>
      <c r="Q42" s="198"/>
      <c r="R42" s="199"/>
      <c r="S42" s="175"/>
      <c r="T42" s="169">
        <f>T30</f>
        <v>0.5729166666666665</v>
      </c>
      <c r="U42" s="170" t="s">
        <v>27</v>
      </c>
      <c r="V42" s="171" t="s">
        <v>28</v>
      </c>
      <c r="W42" s="172" t="s">
        <v>81</v>
      </c>
      <c r="X42" s="173" t="s">
        <v>76</v>
      </c>
      <c r="Y42" s="175"/>
      <c r="Z42" s="169">
        <f>Z38+20/(24*60)</f>
        <v>0.663194444444444</v>
      </c>
      <c r="AA42" s="168" t="s">
        <v>86</v>
      </c>
    </row>
    <row r="43" spans="1:27" ht="18">
      <c r="A43" s="7">
        <f>EnterTeamInfo!A23</f>
        <v>22</v>
      </c>
      <c r="B43" s="8">
        <f>EnterTeamInfo!B23</f>
        <v>15235</v>
      </c>
      <c r="C43" s="9" t="str">
        <f>EnterTeamInfo!C23</f>
        <v>Loyola Legobots</v>
      </c>
      <c r="D43" s="175"/>
      <c r="E43" s="10">
        <f t="shared" si="0"/>
        <v>0.41319444444444436</v>
      </c>
      <c r="F43" s="9" t="s">
        <v>46</v>
      </c>
      <c r="G43" s="175"/>
      <c r="H43" s="10">
        <f t="shared" si="1"/>
        <v>0.47569444444444453</v>
      </c>
      <c r="I43" s="200" t="s">
        <v>85</v>
      </c>
      <c r="J43" s="200"/>
      <c r="K43" s="200"/>
      <c r="L43" s="201"/>
      <c r="M43" s="175"/>
      <c r="N43" s="10">
        <f>N42-5/(60*24)</f>
        <v>0.5486111111111112</v>
      </c>
      <c r="O43" s="200" t="s">
        <v>87</v>
      </c>
      <c r="P43" s="200"/>
      <c r="Q43" s="200"/>
      <c r="R43" s="201"/>
      <c r="S43" s="175"/>
      <c r="T43" s="10">
        <f>T31</f>
        <v>0.5729166666666665</v>
      </c>
      <c r="U43" s="124" t="s">
        <v>62</v>
      </c>
      <c r="V43" s="121" t="s">
        <v>27</v>
      </c>
      <c r="W43" s="122" t="s">
        <v>28</v>
      </c>
      <c r="X43" s="125" t="s">
        <v>81</v>
      </c>
      <c r="Y43" s="175"/>
      <c r="Z43" s="10">
        <f>Z42-5/(24*60)</f>
        <v>0.6597222222222218</v>
      </c>
      <c r="AA43" s="9" t="s">
        <v>85</v>
      </c>
    </row>
    <row r="44" spans="1:27" ht="18">
      <c r="A44" s="7">
        <f>EnterTeamInfo!A24</f>
        <v>23</v>
      </c>
      <c r="B44" s="8">
        <f>EnterTeamInfo!B24</f>
        <v>17004</v>
      </c>
      <c r="C44" s="9" t="str">
        <f>EnterTeamInfo!C24</f>
        <v>Niles Lego Force</v>
      </c>
      <c r="D44" s="175"/>
      <c r="E44" s="10">
        <f t="shared" si="0"/>
        <v>0.40624999999999994</v>
      </c>
      <c r="F44" s="9" t="s">
        <v>46</v>
      </c>
      <c r="G44" s="175"/>
      <c r="H44" s="10">
        <f>H43+5/(24*60)</f>
        <v>0.47916666666666674</v>
      </c>
      <c r="I44" s="200" t="s">
        <v>88</v>
      </c>
      <c r="J44" s="200"/>
      <c r="K44" s="200"/>
      <c r="L44" s="201"/>
      <c r="M44" s="175"/>
      <c r="N44" s="10">
        <f>N43+5/(24*60)</f>
        <v>0.5520833333333334</v>
      </c>
      <c r="O44" s="200" t="s">
        <v>86</v>
      </c>
      <c r="P44" s="200"/>
      <c r="Q44" s="200"/>
      <c r="R44" s="201"/>
      <c r="S44" s="175"/>
      <c r="T44" s="10">
        <f>T32</f>
        <v>0.5729166666666665</v>
      </c>
      <c r="U44" s="123" t="s">
        <v>81</v>
      </c>
      <c r="V44" s="124" t="s">
        <v>62</v>
      </c>
      <c r="W44" s="121" t="s">
        <v>27</v>
      </c>
      <c r="X44" s="120" t="s">
        <v>28</v>
      </c>
      <c r="Y44" s="175"/>
      <c r="Z44" s="10">
        <f>Z43</f>
        <v>0.6597222222222218</v>
      </c>
      <c r="AA44" s="9" t="s">
        <v>87</v>
      </c>
    </row>
    <row r="45" spans="1:27" ht="18.75" thickBot="1">
      <c r="A45" s="11">
        <f>EnterTeamInfo!A25</f>
        <v>24</v>
      </c>
      <c r="B45" s="12">
        <f>EnterTeamInfo!B25</f>
        <v>17080</v>
      </c>
      <c r="C45" s="13" t="str">
        <f>EnterTeamInfo!C25</f>
        <v>HarkerBoys</v>
      </c>
      <c r="D45" s="176"/>
      <c r="E45" s="14">
        <f t="shared" si="0"/>
        <v>0.3993055555555555</v>
      </c>
      <c r="F45" s="13" t="s">
        <v>46</v>
      </c>
      <c r="G45" s="176"/>
      <c r="H45" s="14">
        <f t="shared" si="1"/>
        <v>0.47916666666666674</v>
      </c>
      <c r="I45" s="207" t="s">
        <v>86</v>
      </c>
      <c r="J45" s="208"/>
      <c r="K45" s="208"/>
      <c r="L45" s="209"/>
      <c r="M45" s="176"/>
      <c r="N45" s="14">
        <f>N43</f>
        <v>0.5486111111111112</v>
      </c>
      <c r="O45" s="202" t="s">
        <v>85</v>
      </c>
      <c r="P45" s="202"/>
      <c r="Q45" s="202"/>
      <c r="R45" s="203"/>
      <c r="S45" s="176"/>
      <c r="T45" s="14">
        <f>T33</f>
        <v>0.5729166666666665</v>
      </c>
      <c r="U45" s="126" t="s">
        <v>28</v>
      </c>
      <c r="V45" s="127" t="s">
        <v>81</v>
      </c>
      <c r="W45" s="128" t="s">
        <v>62</v>
      </c>
      <c r="X45" s="129" t="s">
        <v>27</v>
      </c>
      <c r="Y45" s="176"/>
      <c r="Z45" s="14">
        <f>Z42</f>
        <v>0.663194444444444</v>
      </c>
      <c r="AA45" s="13" t="s">
        <v>88</v>
      </c>
    </row>
  </sheetData>
  <sheetProtection/>
  <mergeCells count="53">
    <mergeCell ref="O30:R30"/>
    <mergeCell ref="I45:L45"/>
    <mergeCell ref="I31:L31"/>
    <mergeCell ref="I32:L32"/>
    <mergeCell ref="I26:L26"/>
    <mergeCell ref="I30:L30"/>
    <mergeCell ref="I27:L27"/>
    <mergeCell ref="I28:L28"/>
    <mergeCell ref="I29:L29"/>
    <mergeCell ref="O31:R31"/>
    <mergeCell ref="Z21:AA21"/>
    <mergeCell ref="E21:F21"/>
    <mergeCell ref="H21:L21"/>
    <mergeCell ref="N21:R21"/>
    <mergeCell ref="T21:X21"/>
    <mergeCell ref="O22:R22"/>
    <mergeCell ref="O23:R23"/>
    <mergeCell ref="O24:R24"/>
    <mergeCell ref="O25:R25"/>
    <mergeCell ref="O32:R32"/>
    <mergeCell ref="I33:L33"/>
    <mergeCell ref="I38:L38"/>
    <mergeCell ref="O37:R37"/>
    <mergeCell ref="O33:R33"/>
    <mergeCell ref="O34:R34"/>
    <mergeCell ref="O35:R35"/>
    <mergeCell ref="O36:R36"/>
    <mergeCell ref="O42:R42"/>
    <mergeCell ref="I43:L43"/>
    <mergeCell ref="I44:L44"/>
    <mergeCell ref="I39:L39"/>
    <mergeCell ref="I40:L40"/>
    <mergeCell ref="I41:L41"/>
    <mergeCell ref="I42:L42"/>
    <mergeCell ref="O43:R43"/>
    <mergeCell ref="O44:R44"/>
    <mergeCell ref="O45:R45"/>
    <mergeCell ref="U22:X22"/>
    <mergeCell ref="U23:X23"/>
    <mergeCell ref="U24:X24"/>
    <mergeCell ref="U25:X25"/>
    <mergeCell ref="U26:X26"/>
    <mergeCell ref="U27:X27"/>
    <mergeCell ref="U28:X28"/>
    <mergeCell ref="U39:X39"/>
    <mergeCell ref="U40:X40"/>
    <mergeCell ref="U41:X41"/>
    <mergeCell ref="U29:X29"/>
    <mergeCell ref="U34:X34"/>
    <mergeCell ref="U35:X35"/>
    <mergeCell ref="U36:X36"/>
    <mergeCell ref="U37:X37"/>
    <mergeCell ref="U38:X38"/>
  </mergeCells>
  <printOptions horizontalCentered="1" verticalCentered="1"/>
  <pageMargins left="0.17" right="0.17" top="0.24" bottom="0.24" header="0.24" footer="0.24"/>
  <pageSetup fitToHeight="1" fitToWidth="1" horizontalDpi="600" verticalDpi="600" orientation="landscape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4"/>
  <sheetViews>
    <sheetView zoomScale="75" zoomScaleNormal="75" zoomScalePageLayoutView="0" workbookViewId="0" topLeftCell="A4">
      <selection activeCell="C16" sqref="C16"/>
    </sheetView>
  </sheetViews>
  <sheetFormatPr defaultColWidth="9.140625" defaultRowHeight="12.75"/>
  <cols>
    <col min="1" max="1" width="13.8515625" style="35" customWidth="1"/>
    <col min="2" max="2" width="9.140625" style="51" customWidth="1"/>
    <col min="3" max="3" width="29.8515625" style="0" bestFit="1" customWidth="1"/>
    <col min="4" max="4" width="9.140625" style="51" customWidth="1"/>
    <col min="5" max="5" width="25.7109375" style="0" bestFit="1" customWidth="1"/>
    <col min="6" max="6" width="9.140625" style="51" customWidth="1"/>
    <col min="7" max="7" width="29.8515625" style="0" bestFit="1" customWidth="1"/>
    <col min="8" max="8" width="9.140625" style="51" customWidth="1"/>
    <col min="9" max="9" width="25.7109375" style="0" bestFit="1" customWidth="1"/>
    <col min="10" max="10" width="9.140625" style="51" customWidth="1"/>
    <col min="11" max="11" width="29.8515625" style="0" bestFit="1" customWidth="1"/>
    <col min="12" max="12" width="9.140625" style="51" customWidth="1"/>
    <col min="13" max="13" width="25.7109375" style="0" bestFit="1" customWidth="1"/>
  </cols>
  <sheetData>
    <row r="1" ht="7.5" customHeight="1" thickBot="1"/>
    <row r="2" spans="1:13" ht="26.25" customHeight="1">
      <c r="A2" s="53" t="s">
        <v>34</v>
      </c>
      <c r="B2" s="242" t="s">
        <v>30</v>
      </c>
      <c r="C2" s="211"/>
      <c r="D2" s="210" t="s">
        <v>31</v>
      </c>
      <c r="E2" s="211"/>
      <c r="F2" s="210" t="s">
        <v>32</v>
      </c>
      <c r="G2" s="211"/>
      <c r="H2" s="210" t="s">
        <v>33</v>
      </c>
      <c r="I2" s="211"/>
      <c r="J2" s="210" t="s">
        <v>91</v>
      </c>
      <c r="K2" s="211"/>
      <c r="L2" s="210" t="s">
        <v>92</v>
      </c>
      <c r="M2" s="211"/>
    </row>
    <row r="3" spans="1:13" ht="8.25" customHeight="1" thickBot="1">
      <c r="A3" s="54"/>
      <c r="B3" s="52"/>
      <c r="C3" s="3"/>
      <c r="D3" s="52"/>
      <c r="E3" s="3"/>
      <c r="F3" s="52"/>
      <c r="G3" s="3"/>
      <c r="H3" s="52"/>
      <c r="I3" s="3"/>
      <c r="J3" s="52"/>
      <c r="K3" s="3"/>
      <c r="L3" s="52"/>
      <c r="M3" s="3"/>
    </row>
    <row r="4" spans="1:13" s="51" customFormat="1" ht="25.5" customHeight="1">
      <c r="A4" s="114">
        <f>'Overall View'!V1</f>
        <v>0.3958333333333333</v>
      </c>
      <c r="B4" s="212" t="s">
        <v>75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3" s="51" customFormat="1" ht="25.5" customHeight="1">
      <c r="A5" s="115">
        <f>A4+15/(24*60)</f>
        <v>0.40625</v>
      </c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</row>
    <row r="6" spans="1:13" s="51" customFormat="1" ht="25.5" customHeight="1">
      <c r="A6" s="115">
        <f>A5+15/(24*60)</f>
        <v>0.4166666666666667</v>
      </c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1:13" s="51" customFormat="1" ht="25.5" customHeight="1" thickBot="1">
      <c r="A7" s="116">
        <f>A6+15/(24*60)</f>
        <v>0.42708333333333337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</row>
    <row r="8" spans="1:13" s="51" customFormat="1" ht="25.5" customHeight="1" thickBot="1">
      <c r="A8" s="113">
        <f>A7+15/(24*60)</f>
        <v>0.43750000000000006</v>
      </c>
      <c r="B8" s="221" t="s">
        <v>35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26.25" customHeight="1">
      <c r="A9" s="118">
        <f>'Team Judging Schedule'!D1</f>
        <v>0.44791666666666674</v>
      </c>
      <c r="B9" s="147">
        <f>EnterTeamInfo!B2</f>
        <v>3068</v>
      </c>
      <c r="C9" s="148" t="str">
        <f>EnterTeamInfo!C2</f>
        <v>TimeLords II</v>
      </c>
      <c r="D9" s="149">
        <f>EnterTeamInfo!B14</f>
        <v>11736</v>
      </c>
      <c r="E9" s="150" t="str">
        <f>EnterTeamInfo!C14</f>
        <v>Panthers</v>
      </c>
      <c r="F9" s="147">
        <f aca="true" t="shared" si="0" ref="F9:M9">B12</f>
        <v>5652</v>
      </c>
      <c r="G9" s="148" t="str">
        <f t="shared" si="0"/>
        <v>BrickMasters</v>
      </c>
      <c r="H9" s="149">
        <f t="shared" si="0"/>
        <v>10075</v>
      </c>
      <c r="I9" s="150" t="str">
        <f t="shared" si="0"/>
        <v>Mindstorm detectives</v>
      </c>
      <c r="J9" s="147">
        <f t="shared" si="0"/>
        <v>5290</v>
      </c>
      <c r="K9" s="148" t="str">
        <f t="shared" si="0"/>
        <v>Eagles</v>
      </c>
      <c r="L9" s="149">
        <f t="shared" si="0"/>
        <v>11932</v>
      </c>
      <c r="M9" s="150" t="str">
        <f t="shared" si="0"/>
        <v>Flying Pigs</v>
      </c>
    </row>
    <row r="10" spans="1:13" ht="26.25" customHeight="1">
      <c r="A10" s="57">
        <f aca="true" t="shared" si="1" ref="A10:A30">A9+15/(24*60)</f>
        <v>0.4583333333333334</v>
      </c>
      <c r="B10" s="151">
        <f>EnterTeamInfo!B3</f>
        <v>4554</v>
      </c>
      <c r="C10" s="152" t="str">
        <f>EnterTeamInfo!C3</f>
        <v>MindBlowers</v>
      </c>
      <c r="D10" s="60">
        <f>EnterTeamInfo!B15</f>
        <v>11807</v>
      </c>
      <c r="E10" s="153" t="str">
        <f>EnterTeamInfo!C15</f>
        <v>Stormchasers</v>
      </c>
      <c r="F10" s="151">
        <f aca="true" t="shared" si="2" ref="F10:M12">B9</f>
        <v>3068</v>
      </c>
      <c r="G10" s="152" t="str">
        <f t="shared" si="2"/>
        <v>TimeLords II</v>
      </c>
      <c r="H10" s="60">
        <f t="shared" si="2"/>
        <v>11736</v>
      </c>
      <c r="I10" s="153" t="str">
        <f t="shared" si="2"/>
        <v>Panthers</v>
      </c>
      <c r="J10" s="151">
        <f t="shared" si="2"/>
        <v>5652</v>
      </c>
      <c r="K10" s="152" t="str">
        <f t="shared" si="2"/>
        <v>BrickMasters</v>
      </c>
      <c r="L10" s="60">
        <f t="shared" si="2"/>
        <v>10075</v>
      </c>
      <c r="M10" s="153" t="str">
        <f t="shared" si="2"/>
        <v>Mindstorm detectives</v>
      </c>
    </row>
    <row r="11" spans="1:13" ht="26.25" customHeight="1">
      <c r="A11" s="57">
        <f t="shared" si="1"/>
        <v>0.4687500000000001</v>
      </c>
      <c r="B11" s="151">
        <f>EnterTeamInfo!B4</f>
        <v>5290</v>
      </c>
      <c r="C11" s="152" t="str">
        <f>EnterTeamInfo!C4</f>
        <v>Eagles</v>
      </c>
      <c r="D11" s="60">
        <f>EnterTeamInfo!B16</f>
        <v>11932</v>
      </c>
      <c r="E11" s="153" t="str">
        <f>EnterTeamInfo!C16</f>
        <v>Flying Pigs</v>
      </c>
      <c r="F11" s="151">
        <f t="shared" si="2"/>
        <v>4554</v>
      </c>
      <c r="G11" s="152" t="str">
        <f t="shared" si="2"/>
        <v>MindBlowers</v>
      </c>
      <c r="H11" s="60">
        <f t="shared" si="2"/>
        <v>11807</v>
      </c>
      <c r="I11" s="153" t="str">
        <f t="shared" si="2"/>
        <v>Stormchasers</v>
      </c>
      <c r="J11" s="151">
        <f t="shared" si="2"/>
        <v>3068</v>
      </c>
      <c r="K11" s="152" t="str">
        <f t="shared" si="2"/>
        <v>TimeLords II</v>
      </c>
      <c r="L11" s="60">
        <f t="shared" si="2"/>
        <v>11736</v>
      </c>
      <c r="M11" s="153" t="str">
        <f t="shared" si="2"/>
        <v>Panthers</v>
      </c>
    </row>
    <row r="12" spans="1:13" ht="26.25" customHeight="1" thickBot="1">
      <c r="A12" s="119">
        <f t="shared" si="1"/>
        <v>0.4791666666666668</v>
      </c>
      <c r="B12" s="154">
        <f>EnterTeamInfo!B5</f>
        <v>5652</v>
      </c>
      <c r="C12" s="155" t="str">
        <f>EnterTeamInfo!C5</f>
        <v>BrickMasters</v>
      </c>
      <c r="D12" s="62">
        <f>EnterTeamInfo!B17</f>
        <v>10075</v>
      </c>
      <c r="E12" s="156" t="str">
        <f>EnterTeamInfo!C17</f>
        <v>Mindstorm detectives</v>
      </c>
      <c r="F12" s="154">
        <f t="shared" si="2"/>
        <v>5290</v>
      </c>
      <c r="G12" s="155" t="str">
        <f t="shared" si="2"/>
        <v>Eagles</v>
      </c>
      <c r="H12" s="62">
        <f t="shared" si="2"/>
        <v>11932</v>
      </c>
      <c r="I12" s="156" t="str">
        <f t="shared" si="2"/>
        <v>Flying Pigs</v>
      </c>
      <c r="J12" s="154">
        <f t="shared" si="2"/>
        <v>4554</v>
      </c>
      <c r="K12" s="155" t="str">
        <f t="shared" si="2"/>
        <v>MindBlowers</v>
      </c>
      <c r="L12" s="62">
        <f t="shared" si="2"/>
        <v>11807</v>
      </c>
      <c r="M12" s="156" t="str">
        <f t="shared" si="2"/>
        <v>Stormchasers</v>
      </c>
    </row>
    <row r="13" spans="1:26" ht="26.25" customHeight="1">
      <c r="A13" s="117">
        <f t="shared" si="1"/>
        <v>0.4895833333333335</v>
      </c>
      <c r="B13" s="230" t="s">
        <v>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13" ht="26.25" customHeight="1">
      <c r="A14" s="57">
        <f t="shared" si="1"/>
        <v>0.5000000000000001</v>
      </c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2"/>
    </row>
    <row r="15" spans="1:13" ht="26.25" customHeight="1" thickBot="1">
      <c r="A15" s="57">
        <f t="shared" si="1"/>
        <v>0.5104166666666667</v>
      </c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2"/>
    </row>
    <row r="16" spans="1:13" ht="26.25" customHeight="1">
      <c r="A16" s="57">
        <f t="shared" si="1"/>
        <v>0.5208333333333334</v>
      </c>
      <c r="B16" s="147">
        <f>EnterTeamInfo!B6</f>
        <v>5679</v>
      </c>
      <c r="C16" s="148" t="str">
        <f>EnterTeamInfo!C6</f>
        <v>Tsunami</v>
      </c>
      <c r="D16" s="149">
        <f>EnterTeamInfo!B18</f>
        <v>12607</v>
      </c>
      <c r="E16" s="150" t="str">
        <f>EnterTeamInfo!C18</f>
        <v>Robot Fragments</v>
      </c>
      <c r="F16" s="147">
        <f aca="true" t="shared" si="3" ref="F16:M16">B19</f>
        <v>9377</v>
      </c>
      <c r="G16" s="148" t="str">
        <f t="shared" si="3"/>
        <v>Mat Scientists</v>
      </c>
      <c r="H16" s="149">
        <f t="shared" si="3"/>
        <v>14699</v>
      </c>
      <c r="I16" s="150" t="str">
        <f t="shared" si="3"/>
        <v>Robo Hobo</v>
      </c>
      <c r="J16" s="147">
        <f t="shared" si="3"/>
        <v>9190</v>
      </c>
      <c r="K16" s="148" t="str">
        <f t="shared" si="3"/>
        <v>Robotic Bees</v>
      </c>
      <c r="L16" s="149">
        <f t="shared" si="3"/>
        <v>13579</v>
      </c>
      <c r="M16" s="150" t="str">
        <f t="shared" si="3"/>
        <v>Loyola 5th Grade Boys</v>
      </c>
    </row>
    <row r="17" spans="1:13" ht="26.25" customHeight="1">
      <c r="A17" s="57">
        <f t="shared" si="1"/>
        <v>0.53125</v>
      </c>
      <c r="B17" s="151">
        <f>EnterTeamInfo!B7</f>
        <v>8033</v>
      </c>
      <c r="C17" s="152" t="str">
        <f>EnterTeamInfo!C7</f>
        <v>Furious Four Programmers</v>
      </c>
      <c r="D17" s="60">
        <f>EnterTeamInfo!B19</f>
        <v>12622</v>
      </c>
      <c r="E17" s="153" t="str">
        <f>EnterTeamInfo!C19</f>
        <v>The Rug Rats</v>
      </c>
      <c r="F17" s="151">
        <f aca="true" t="shared" si="4" ref="F17:M19">B16</f>
        <v>5679</v>
      </c>
      <c r="G17" s="152" t="str">
        <f t="shared" si="4"/>
        <v>Tsunami</v>
      </c>
      <c r="H17" s="60">
        <f t="shared" si="4"/>
        <v>12607</v>
      </c>
      <c r="I17" s="153" t="str">
        <f t="shared" si="4"/>
        <v>Robot Fragments</v>
      </c>
      <c r="J17" s="151">
        <f t="shared" si="4"/>
        <v>9377</v>
      </c>
      <c r="K17" s="152" t="str">
        <f t="shared" si="4"/>
        <v>Mat Scientists</v>
      </c>
      <c r="L17" s="60">
        <f t="shared" si="4"/>
        <v>14699</v>
      </c>
      <c r="M17" s="153" t="str">
        <f t="shared" si="4"/>
        <v>Robo Hobo</v>
      </c>
    </row>
    <row r="18" spans="1:13" ht="26.25" customHeight="1">
      <c r="A18" s="57">
        <f t="shared" si="1"/>
        <v>0.5416666666666666</v>
      </c>
      <c r="B18" s="151">
        <f>EnterTeamInfo!B8</f>
        <v>9190</v>
      </c>
      <c r="C18" s="152" t="str">
        <f>EnterTeamInfo!C8</f>
        <v>Robotic Bees</v>
      </c>
      <c r="D18" s="60">
        <f>EnterTeamInfo!B20</f>
        <v>13579</v>
      </c>
      <c r="E18" s="153" t="str">
        <f>EnterTeamInfo!C20</f>
        <v>Loyola 5th Grade Boys</v>
      </c>
      <c r="F18" s="151">
        <f t="shared" si="4"/>
        <v>8033</v>
      </c>
      <c r="G18" s="152" t="str">
        <f t="shared" si="4"/>
        <v>Furious Four Programmers</v>
      </c>
      <c r="H18" s="60">
        <f t="shared" si="4"/>
        <v>12622</v>
      </c>
      <c r="I18" s="153" t="str">
        <f t="shared" si="4"/>
        <v>The Rug Rats</v>
      </c>
      <c r="J18" s="151">
        <f t="shared" si="4"/>
        <v>5679</v>
      </c>
      <c r="K18" s="152" t="str">
        <f t="shared" si="4"/>
        <v>Tsunami</v>
      </c>
      <c r="L18" s="60">
        <f t="shared" si="4"/>
        <v>12607</v>
      </c>
      <c r="M18" s="153" t="str">
        <f t="shared" si="4"/>
        <v>Robot Fragments</v>
      </c>
    </row>
    <row r="19" spans="1:13" ht="26.25" customHeight="1" thickBot="1">
      <c r="A19" s="57">
        <f t="shared" si="1"/>
        <v>0.5520833333333333</v>
      </c>
      <c r="B19" s="154">
        <f>EnterTeamInfo!B9</f>
        <v>9377</v>
      </c>
      <c r="C19" s="155" t="str">
        <f>EnterTeamInfo!C9</f>
        <v>Mat Scientists</v>
      </c>
      <c r="D19" s="62">
        <f>EnterTeamInfo!B21</f>
        <v>14699</v>
      </c>
      <c r="E19" s="156" t="str">
        <f>EnterTeamInfo!C21</f>
        <v>Robo Hobo</v>
      </c>
      <c r="F19" s="154">
        <f t="shared" si="4"/>
        <v>9190</v>
      </c>
      <c r="G19" s="155" t="str">
        <f t="shared" si="4"/>
        <v>Robotic Bees</v>
      </c>
      <c r="H19" s="62">
        <f t="shared" si="4"/>
        <v>13579</v>
      </c>
      <c r="I19" s="156" t="str">
        <f t="shared" si="4"/>
        <v>Loyola 5th Grade Boys</v>
      </c>
      <c r="J19" s="154">
        <f t="shared" si="4"/>
        <v>8033</v>
      </c>
      <c r="K19" s="155" t="str">
        <f t="shared" si="4"/>
        <v>Furious Four Programmers</v>
      </c>
      <c r="L19" s="62">
        <f t="shared" si="4"/>
        <v>12622</v>
      </c>
      <c r="M19" s="156" t="str">
        <f t="shared" si="4"/>
        <v>The Rug Rats</v>
      </c>
    </row>
    <row r="20" spans="1:13" ht="26.25" customHeight="1" thickBot="1">
      <c r="A20" s="57">
        <f t="shared" si="1"/>
        <v>0.5624999999999999</v>
      </c>
      <c r="B20" s="230" t="s">
        <v>35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2"/>
    </row>
    <row r="21" spans="1:13" ht="26.25" customHeight="1">
      <c r="A21" s="57">
        <f t="shared" si="1"/>
        <v>0.5729166666666665</v>
      </c>
      <c r="B21" s="147">
        <f>EnterTeamInfo!B10</f>
        <v>12604</v>
      </c>
      <c r="C21" s="148" t="str">
        <f>EnterTeamInfo!C10</f>
        <v>Mechanical Maccabees</v>
      </c>
      <c r="D21" s="149">
        <f>EnterTeamInfo!B22</f>
        <v>15145</v>
      </c>
      <c r="E21" s="150" t="str">
        <f>EnterTeamInfo!C22</f>
        <v>No-Name Ninjas</v>
      </c>
      <c r="F21" s="147">
        <f aca="true" t="shared" si="5" ref="F21:M21">B24</f>
        <v>11600</v>
      </c>
      <c r="G21" s="148" t="str">
        <f t="shared" si="5"/>
        <v>Magic Dunkeys</v>
      </c>
      <c r="H21" s="149">
        <f t="shared" si="5"/>
        <v>17080</v>
      </c>
      <c r="I21" s="150" t="str">
        <f t="shared" si="5"/>
        <v>HarkerBoys</v>
      </c>
      <c r="J21" s="147">
        <f t="shared" si="5"/>
        <v>10467</v>
      </c>
      <c r="K21" s="148" t="str">
        <f t="shared" si="5"/>
        <v>Related Dangers</v>
      </c>
      <c r="L21" s="149">
        <f t="shared" si="5"/>
        <v>17004</v>
      </c>
      <c r="M21" s="150" t="str">
        <f t="shared" si="5"/>
        <v>Niles Lego Force</v>
      </c>
    </row>
    <row r="22" spans="1:13" ht="26.25" customHeight="1">
      <c r="A22" s="57">
        <f t="shared" si="1"/>
        <v>0.5833333333333331</v>
      </c>
      <c r="B22" s="151">
        <f>EnterTeamInfo!B11</f>
        <v>10345</v>
      </c>
      <c r="C22" s="152" t="str">
        <f>EnterTeamInfo!C11</f>
        <v>Blach Boys</v>
      </c>
      <c r="D22" s="60">
        <f>EnterTeamInfo!B23</f>
        <v>15235</v>
      </c>
      <c r="E22" s="153" t="str">
        <f>EnterTeamInfo!C23</f>
        <v>Loyola Legobots</v>
      </c>
      <c r="F22" s="151">
        <f aca="true" t="shared" si="6" ref="F22:M24">B21</f>
        <v>12604</v>
      </c>
      <c r="G22" s="152" t="str">
        <f t="shared" si="6"/>
        <v>Mechanical Maccabees</v>
      </c>
      <c r="H22" s="60">
        <f t="shared" si="6"/>
        <v>15145</v>
      </c>
      <c r="I22" s="153" t="str">
        <f t="shared" si="6"/>
        <v>No-Name Ninjas</v>
      </c>
      <c r="J22" s="151">
        <f t="shared" si="6"/>
        <v>11600</v>
      </c>
      <c r="K22" s="152" t="str">
        <f t="shared" si="6"/>
        <v>Magic Dunkeys</v>
      </c>
      <c r="L22" s="60">
        <f t="shared" si="6"/>
        <v>17080</v>
      </c>
      <c r="M22" s="153" t="str">
        <f t="shared" si="6"/>
        <v>HarkerBoys</v>
      </c>
    </row>
    <row r="23" spans="1:13" ht="26.25" customHeight="1">
      <c r="A23" s="57">
        <f t="shared" si="1"/>
        <v>0.5937499999999998</v>
      </c>
      <c r="B23" s="151">
        <f>EnterTeamInfo!B12</f>
        <v>10467</v>
      </c>
      <c r="C23" s="152" t="str">
        <f>EnterTeamInfo!C12</f>
        <v>Related Dangers</v>
      </c>
      <c r="D23" s="60">
        <f>EnterTeamInfo!B24</f>
        <v>17004</v>
      </c>
      <c r="E23" s="153" t="str">
        <f>EnterTeamInfo!C24</f>
        <v>Niles Lego Force</v>
      </c>
      <c r="F23" s="151">
        <f t="shared" si="6"/>
        <v>10345</v>
      </c>
      <c r="G23" s="152" t="str">
        <f t="shared" si="6"/>
        <v>Blach Boys</v>
      </c>
      <c r="H23" s="60">
        <f t="shared" si="6"/>
        <v>15235</v>
      </c>
      <c r="I23" s="153" t="str">
        <f t="shared" si="6"/>
        <v>Loyola Legobots</v>
      </c>
      <c r="J23" s="151">
        <f t="shared" si="6"/>
        <v>12604</v>
      </c>
      <c r="K23" s="152" t="str">
        <f t="shared" si="6"/>
        <v>Mechanical Maccabees</v>
      </c>
      <c r="L23" s="60">
        <f t="shared" si="6"/>
        <v>15145</v>
      </c>
      <c r="M23" s="153" t="str">
        <f t="shared" si="6"/>
        <v>No-Name Ninjas</v>
      </c>
    </row>
    <row r="24" spans="1:13" ht="26.25" customHeight="1" thickBot="1">
      <c r="A24" s="57">
        <f t="shared" si="1"/>
        <v>0.6041666666666664</v>
      </c>
      <c r="B24" s="154">
        <f>EnterTeamInfo!B13</f>
        <v>11600</v>
      </c>
      <c r="C24" s="155" t="str">
        <f>EnterTeamInfo!C13</f>
        <v>Magic Dunkeys</v>
      </c>
      <c r="D24" s="62">
        <f>EnterTeamInfo!B25</f>
        <v>17080</v>
      </c>
      <c r="E24" s="156" t="str">
        <f>EnterTeamInfo!C25</f>
        <v>HarkerBoys</v>
      </c>
      <c r="F24" s="154">
        <f t="shared" si="6"/>
        <v>10467</v>
      </c>
      <c r="G24" s="155" t="str">
        <f t="shared" si="6"/>
        <v>Related Dangers</v>
      </c>
      <c r="H24" s="62">
        <f t="shared" si="6"/>
        <v>17004</v>
      </c>
      <c r="I24" s="156" t="str">
        <f t="shared" si="6"/>
        <v>Niles Lego Force</v>
      </c>
      <c r="J24" s="154">
        <f t="shared" si="6"/>
        <v>10345</v>
      </c>
      <c r="K24" s="155" t="str">
        <f t="shared" si="6"/>
        <v>Blach Boys</v>
      </c>
      <c r="L24" s="62">
        <f t="shared" si="6"/>
        <v>15235</v>
      </c>
      <c r="M24" s="156" t="str">
        <f t="shared" si="6"/>
        <v>Loyola Legobots</v>
      </c>
    </row>
    <row r="25" spans="1:13" ht="26.25" customHeight="1">
      <c r="A25" s="57">
        <f t="shared" si="1"/>
        <v>0.614583333333333</v>
      </c>
      <c r="B25" s="230" t="s">
        <v>66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2"/>
    </row>
    <row r="26" spans="1:13" ht="26.25" customHeight="1">
      <c r="A26" s="57">
        <f t="shared" si="1"/>
        <v>0.6249999999999997</v>
      </c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2"/>
    </row>
    <row r="27" spans="1:13" ht="26.25" customHeight="1">
      <c r="A27" s="57">
        <f t="shared" si="1"/>
        <v>0.6354166666666663</v>
      </c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2"/>
    </row>
    <row r="28" spans="1:13" ht="26.25" customHeight="1">
      <c r="A28" s="57">
        <f t="shared" si="1"/>
        <v>0.6458333333333329</v>
      </c>
      <c r="B28" s="23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5"/>
    </row>
    <row r="29" spans="1:13" ht="26.25" customHeight="1">
      <c r="A29" s="57">
        <f t="shared" si="1"/>
        <v>0.6562499999999996</v>
      </c>
      <c r="B29" s="224" t="s">
        <v>67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6"/>
    </row>
    <row r="30" spans="1:13" ht="26.25" customHeight="1" thickBot="1">
      <c r="A30" s="57">
        <f t="shared" si="1"/>
        <v>0.6666666666666662</v>
      </c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</row>
    <row r="31" spans="1:13" ht="26.25" customHeight="1">
      <c r="A31" s="57">
        <v>0.7083333333333334</v>
      </c>
      <c r="B31" s="236" t="s">
        <v>20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</row>
    <row r="32" spans="1:13" ht="26.25" customHeight="1">
      <c r="A32" s="57"/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3" ht="26.25" customHeight="1" thickBot="1">
      <c r="A33" s="55"/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</row>
    <row r="34" ht="15">
      <c r="A34" s="56"/>
    </row>
    <row r="35" ht="15">
      <c r="A35" s="56"/>
    </row>
    <row r="36" ht="15">
      <c r="A36" s="56"/>
    </row>
    <row r="37" ht="15">
      <c r="A37" s="56"/>
    </row>
    <row r="38" ht="15">
      <c r="A38" s="56"/>
    </row>
    <row r="39" ht="15">
      <c r="A39" s="56"/>
    </row>
    <row r="40" ht="15">
      <c r="A40" s="56"/>
    </row>
    <row r="41" ht="15">
      <c r="A41" s="56"/>
    </row>
    <row r="42" ht="15">
      <c r="A42" s="56"/>
    </row>
    <row r="43" ht="15">
      <c r="A43" s="56"/>
    </row>
    <row r="44" ht="15">
      <c r="A44" s="56"/>
    </row>
  </sheetData>
  <sheetProtection/>
  <mergeCells count="13">
    <mergeCell ref="B31:M33"/>
    <mergeCell ref="L2:M2"/>
    <mergeCell ref="B13:M15"/>
    <mergeCell ref="B2:C2"/>
    <mergeCell ref="D2:E2"/>
    <mergeCell ref="F2:G2"/>
    <mergeCell ref="H2:I2"/>
    <mergeCell ref="J2:K2"/>
    <mergeCell ref="B4:M7"/>
    <mergeCell ref="B8:M8"/>
    <mergeCell ref="B29:M30"/>
    <mergeCell ref="B20:M20"/>
    <mergeCell ref="B25:M28"/>
  </mergeCells>
  <printOptions horizontalCentered="1" verticalCentered="1"/>
  <pageMargins left="0.17" right="0.17" top="0.67" bottom="0.24" header="0.24" footer="0.24"/>
  <pageSetup fitToHeight="1" fitToWidth="1" horizontalDpi="600" verticalDpi="600" orientation="landscape" scale="56" r:id="rId2"/>
  <headerFooter alignWithMargins="0">
    <oddHeader>&amp;C&amp;14Judges View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D1" sqref="D1:M16384"/>
    </sheetView>
  </sheetViews>
  <sheetFormatPr defaultColWidth="9.140625" defaultRowHeight="12.75"/>
  <cols>
    <col min="1" max="1" width="10.421875" style="35" customWidth="1"/>
    <col min="2" max="2" width="0.71875" style="0" customWidth="1"/>
    <col min="3" max="3" width="4.28125" style="0" customWidth="1"/>
    <col min="4" max="4" width="7.7109375" style="18" bestFit="1" customWidth="1"/>
    <col min="5" max="5" width="26.421875" style="33" bestFit="1" customWidth="1"/>
    <col min="6" max="6" width="7.7109375" style="18" bestFit="1" customWidth="1"/>
    <col min="7" max="7" width="26.421875" style="33" bestFit="1" customWidth="1"/>
    <col min="8" max="8" width="9.7109375" style="18" bestFit="1" customWidth="1"/>
    <col min="9" max="9" width="0.71875" style="0" customWidth="1"/>
    <col min="10" max="10" width="7.7109375" style="0" bestFit="1" customWidth="1"/>
    <col min="11" max="11" width="22.7109375" style="0" bestFit="1" customWidth="1"/>
    <col min="12" max="12" width="7.7109375" style="0" bestFit="1" customWidth="1"/>
    <col min="13" max="13" width="22.7109375" style="0" bestFit="1" customWidth="1"/>
  </cols>
  <sheetData>
    <row r="1" spans="1:13" ht="15.75">
      <c r="A1" s="66"/>
      <c r="B1" s="67"/>
      <c r="C1" s="68"/>
      <c r="D1" s="243" t="s">
        <v>87</v>
      </c>
      <c r="E1" s="244"/>
      <c r="F1" s="245" t="s">
        <v>85</v>
      </c>
      <c r="G1" s="246"/>
      <c r="H1" s="179"/>
      <c r="I1" s="67"/>
      <c r="J1" s="247" t="s">
        <v>88</v>
      </c>
      <c r="K1" s="244"/>
      <c r="L1" s="245" t="s">
        <v>86</v>
      </c>
      <c r="M1" s="246"/>
    </row>
    <row r="2" spans="1:13" ht="15">
      <c r="A2" s="69">
        <f>'Overall View'!V1</f>
        <v>0.3958333333333333</v>
      </c>
      <c r="B2" s="6"/>
      <c r="C2" s="180" t="s">
        <v>1</v>
      </c>
      <c r="D2" s="60">
        <f>'Overall View'!B2</f>
        <v>3068</v>
      </c>
      <c r="E2" s="32" t="str">
        <f>'Overall View'!C2</f>
        <v>TimeLords II</v>
      </c>
      <c r="F2" s="31">
        <f>'Overall View'!B13</f>
        <v>11600</v>
      </c>
      <c r="G2" s="61" t="str">
        <f>'Overall View'!C13</f>
        <v>Magic Dunkeys</v>
      </c>
      <c r="H2" s="69">
        <f aca="true" t="shared" si="0" ref="H2:H7">A2+5/(24*60)</f>
        <v>0.3993055555555555</v>
      </c>
      <c r="I2" s="6"/>
      <c r="J2" s="177">
        <f>'Overall View'!B14</f>
        <v>11736</v>
      </c>
      <c r="K2" s="32" t="str">
        <f>'Overall View'!C14</f>
        <v>Panthers</v>
      </c>
      <c r="L2" s="31">
        <f>'Overall View'!B25</f>
        <v>17080</v>
      </c>
      <c r="M2" s="61" t="str">
        <f>'Overall View'!C25</f>
        <v>HarkerBoys</v>
      </c>
    </row>
    <row r="3" spans="1:13" ht="15">
      <c r="A3" s="69">
        <f>A2+10/(24*60)</f>
        <v>0.40277777777777773</v>
      </c>
      <c r="B3" s="6"/>
      <c r="C3" s="180" t="s">
        <v>1</v>
      </c>
      <c r="D3" s="60">
        <f>'Overall View'!B3</f>
        <v>4554</v>
      </c>
      <c r="E3" s="32" t="str">
        <f>'Overall View'!C3</f>
        <v>MindBlowers</v>
      </c>
      <c r="F3" s="31">
        <f>'Overall View'!B12</f>
        <v>10467</v>
      </c>
      <c r="G3" s="61" t="str">
        <f>'Overall View'!C12</f>
        <v>Related Dangers</v>
      </c>
      <c r="H3" s="69">
        <f t="shared" si="0"/>
        <v>0.40624999999999994</v>
      </c>
      <c r="I3" s="6"/>
      <c r="J3" s="177">
        <f>'Overall View'!B15</f>
        <v>11807</v>
      </c>
      <c r="K3" s="32" t="str">
        <f>'Overall View'!C15</f>
        <v>Stormchasers</v>
      </c>
      <c r="L3" s="31">
        <f>'Overall View'!B24</f>
        <v>17004</v>
      </c>
      <c r="M3" s="61" t="str">
        <f>'Overall View'!C24</f>
        <v>Niles Lego Force</v>
      </c>
    </row>
    <row r="4" spans="1:13" ht="15">
      <c r="A4" s="69">
        <f aca="true" t="shared" si="1" ref="A4:A29">A3+10/(24*60)</f>
        <v>0.40972222222222215</v>
      </c>
      <c r="B4" s="6"/>
      <c r="C4" s="180" t="s">
        <v>1</v>
      </c>
      <c r="D4" s="60">
        <f>'Overall View'!B4</f>
        <v>5290</v>
      </c>
      <c r="E4" s="32" t="str">
        <f>'Overall View'!C4</f>
        <v>Eagles</v>
      </c>
      <c r="F4" s="31">
        <f>'Overall View'!B11</f>
        <v>10345</v>
      </c>
      <c r="G4" s="61" t="str">
        <f>'Overall View'!C11</f>
        <v>Blach Boys</v>
      </c>
      <c r="H4" s="69">
        <f t="shared" si="0"/>
        <v>0.41319444444444436</v>
      </c>
      <c r="I4" s="6"/>
      <c r="J4" s="177">
        <f>'Overall View'!B16</f>
        <v>11932</v>
      </c>
      <c r="K4" s="32" t="str">
        <f>'Overall View'!C16</f>
        <v>Flying Pigs</v>
      </c>
      <c r="L4" s="31">
        <f>'Overall View'!B23</f>
        <v>15235</v>
      </c>
      <c r="M4" s="61" t="str">
        <f>'Overall View'!C23</f>
        <v>Loyola Legobots</v>
      </c>
    </row>
    <row r="5" spans="1:13" ht="15">
      <c r="A5" s="69">
        <f t="shared" si="1"/>
        <v>0.4166666666666666</v>
      </c>
      <c r="B5" s="6"/>
      <c r="C5" s="180" t="s">
        <v>1</v>
      </c>
      <c r="D5" s="60">
        <f>'Overall View'!B5</f>
        <v>5652</v>
      </c>
      <c r="E5" s="32" t="str">
        <f>'Overall View'!C5</f>
        <v>BrickMasters</v>
      </c>
      <c r="F5" s="31">
        <f>'Overall View'!B10</f>
        <v>12604</v>
      </c>
      <c r="G5" s="61" t="str">
        <f>'Overall View'!C10</f>
        <v>Mechanical Maccabees</v>
      </c>
      <c r="H5" s="69">
        <f t="shared" si="0"/>
        <v>0.4201388888888888</v>
      </c>
      <c r="I5" s="6"/>
      <c r="J5" s="177">
        <f>'Overall View'!B17</f>
        <v>10075</v>
      </c>
      <c r="K5" s="32" t="str">
        <f>'Overall View'!C17</f>
        <v>Mindstorm detectives</v>
      </c>
      <c r="L5" s="31">
        <f>'Overall View'!B22</f>
        <v>15145</v>
      </c>
      <c r="M5" s="61" t="str">
        <f>'Overall View'!C22</f>
        <v>No-Name Ninjas</v>
      </c>
    </row>
    <row r="6" spans="1:13" ht="15">
      <c r="A6" s="69">
        <f t="shared" si="1"/>
        <v>0.423611111111111</v>
      </c>
      <c r="B6" s="6"/>
      <c r="C6" s="180" t="s">
        <v>1</v>
      </c>
      <c r="D6" s="60">
        <f>'Overall View'!B6</f>
        <v>5679</v>
      </c>
      <c r="E6" s="32" t="str">
        <f>'Overall View'!C6</f>
        <v>Tsunami</v>
      </c>
      <c r="F6" s="31">
        <f>'Overall View'!B9</f>
        <v>9377</v>
      </c>
      <c r="G6" s="61" t="str">
        <f>'Overall View'!C9</f>
        <v>Mat Scientists</v>
      </c>
      <c r="H6" s="69">
        <f t="shared" si="0"/>
        <v>0.4270833333333332</v>
      </c>
      <c r="I6" s="6"/>
      <c r="J6" s="177">
        <f>'Overall View'!B18</f>
        <v>12607</v>
      </c>
      <c r="K6" s="32" t="str">
        <f>'Overall View'!C18</f>
        <v>Robot Fragments</v>
      </c>
      <c r="L6" s="31">
        <f>'Overall View'!B21</f>
        <v>14699</v>
      </c>
      <c r="M6" s="61" t="str">
        <f>'Overall View'!C21</f>
        <v>Robo Hobo</v>
      </c>
    </row>
    <row r="7" spans="1:13" ht="15">
      <c r="A7" s="69">
        <f t="shared" si="1"/>
        <v>0.4305555555555554</v>
      </c>
      <c r="B7" s="6"/>
      <c r="C7" s="180" t="s">
        <v>1</v>
      </c>
      <c r="D7" s="60">
        <f>'Overall View'!B7</f>
        <v>8033</v>
      </c>
      <c r="E7" s="32" t="str">
        <f>'Overall View'!C7</f>
        <v>Furious Four Programmers</v>
      </c>
      <c r="F7" s="31">
        <f>'Overall View'!B8</f>
        <v>9190</v>
      </c>
      <c r="G7" s="61" t="str">
        <f>'Overall View'!C8</f>
        <v>Robotic Bees</v>
      </c>
      <c r="H7" s="69">
        <f t="shared" si="0"/>
        <v>0.4340277777777776</v>
      </c>
      <c r="I7" s="6"/>
      <c r="J7" s="177">
        <f>'Overall View'!B19</f>
        <v>12622</v>
      </c>
      <c r="K7" s="32" t="str">
        <f>'Overall View'!C19</f>
        <v>The Rug Rats</v>
      </c>
      <c r="L7" s="31">
        <f>'Overall View'!B20</f>
        <v>13579</v>
      </c>
      <c r="M7" s="61" t="str">
        <f>'Overall View'!C20</f>
        <v>Loyola 5th Grade Boys</v>
      </c>
    </row>
    <row r="8" spans="1:13" ht="14.25">
      <c r="A8" s="69">
        <v>0.4375</v>
      </c>
      <c r="B8" s="6"/>
      <c r="C8" s="58"/>
      <c r="D8" s="248" t="s">
        <v>42</v>
      </c>
      <c r="E8" s="249"/>
      <c r="F8" s="249"/>
      <c r="G8" s="250"/>
      <c r="H8" s="69"/>
      <c r="I8" s="6"/>
      <c r="J8" s="249" t="s">
        <v>42</v>
      </c>
      <c r="K8" s="249"/>
      <c r="L8" s="249"/>
      <c r="M8" s="250"/>
    </row>
    <row r="9" spans="1:13" ht="15">
      <c r="A9" s="69">
        <f>'Overall View'!AK1+10/(24*60)</f>
        <v>0.45486111111111116</v>
      </c>
      <c r="B9" s="6"/>
      <c r="C9" s="59" t="s">
        <v>63</v>
      </c>
      <c r="D9" s="60">
        <f>'Overall View'!B6</f>
        <v>5679</v>
      </c>
      <c r="E9" s="32" t="str">
        <f>'Overall View'!C6</f>
        <v>Tsunami</v>
      </c>
      <c r="F9" s="31">
        <f>'Overall View'!B7</f>
        <v>8033</v>
      </c>
      <c r="G9" s="61" t="str">
        <f>'Overall View'!C7</f>
        <v>Furious Four Programmers</v>
      </c>
      <c r="H9" s="69">
        <f>A9+5/(24*60)</f>
        <v>0.45833333333333337</v>
      </c>
      <c r="I9" s="6"/>
      <c r="J9" s="177">
        <f>'Overall View'!B8</f>
        <v>9190</v>
      </c>
      <c r="K9" s="32" t="str">
        <f>'Overall View'!C8</f>
        <v>Robotic Bees</v>
      </c>
      <c r="L9" s="31">
        <f>'Overall View'!B9</f>
        <v>9377</v>
      </c>
      <c r="M9" s="61" t="str">
        <f>'Overall View'!C9</f>
        <v>Mat Scientists</v>
      </c>
    </row>
    <row r="10" spans="1:13" ht="15">
      <c r="A10" s="69">
        <f t="shared" si="1"/>
        <v>0.4618055555555556</v>
      </c>
      <c r="B10" s="6"/>
      <c r="C10" s="59" t="s">
        <v>63</v>
      </c>
      <c r="D10" s="60">
        <f>'Overall View'!B18</f>
        <v>12607</v>
      </c>
      <c r="E10" s="32" t="str">
        <f>'Overall View'!C18</f>
        <v>Robot Fragments</v>
      </c>
      <c r="F10" s="31">
        <f>'Overall View'!B19</f>
        <v>12622</v>
      </c>
      <c r="G10" s="61" t="str">
        <f>'Overall View'!C19</f>
        <v>The Rug Rats</v>
      </c>
      <c r="H10" s="69">
        <f>A10+5/(24*60)</f>
        <v>0.4652777777777778</v>
      </c>
      <c r="I10" s="6"/>
      <c r="J10" s="177">
        <f>'Overall View'!B20</f>
        <v>13579</v>
      </c>
      <c r="K10" s="32" t="str">
        <f>'Overall View'!C20</f>
        <v>Loyola 5th Grade Boys</v>
      </c>
      <c r="L10" s="31">
        <f>'Overall View'!B21</f>
        <v>14699</v>
      </c>
      <c r="M10" s="61" t="str">
        <f>'Overall View'!C21</f>
        <v>Robo Hobo</v>
      </c>
    </row>
    <row r="11" spans="1:13" ht="15">
      <c r="A11" s="69">
        <f t="shared" si="1"/>
        <v>0.46875</v>
      </c>
      <c r="B11" s="6"/>
      <c r="C11" s="59" t="s">
        <v>63</v>
      </c>
      <c r="D11" s="60">
        <f>'Overall View'!B10</f>
        <v>12604</v>
      </c>
      <c r="E11" s="32" t="str">
        <f>'Overall View'!C10</f>
        <v>Mechanical Maccabees</v>
      </c>
      <c r="F11" s="31">
        <f>'Overall View'!B11</f>
        <v>10345</v>
      </c>
      <c r="G11" s="61" t="str">
        <f>'Overall View'!C11</f>
        <v>Blach Boys</v>
      </c>
      <c r="H11" s="69">
        <f>A11+5/(24*60)</f>
        <v>0.4722222222222222</v>
      </c>
      <c r="I11" s="6"/>
      <c r="J11" s="177">
        <f>'Overall View'!B12</f>
        <v>10467</v>
      </c>
      <c r="K11" s="32" t="str">
        <f>'Overall View'!C12</f>
        <v>Related Dangers</v>
      </c>
      <c r="L11" s="31">
        <f>'Overall View'!B13</f>
        <v>11600</v>
      </c>
      <c r="M11" s="61" t="str">
        <f>'Overall View'!C13</f>
        <v>Magic Dunkeys</v>
      </c>
    </row>
    <row r="12" spans="1:13" ht="15">
      <c r="A12" s="69">
        <f t="shared" si="1"/>
        <v>0.4756944444444444</v>
      </c>
      <c r="B12" s="6"/>
      <c r="C12" s="59" t="s">
        <v>63</v>
      </c>
      <c r="D12" s="60">
        <f>'Overall View'!B22</f>
        <v>15145</v>
      </c>
      <c r="E12" s="32" t="str">
        <f>'Overall View'!C22</f>
        <v>No-Name Ninjas</v>
      </c>
      <c r="F12" s="31">
        <f>'Overall View'!B23</f>
        <v>15235</v>
      </c>
      <c r="G12" s="61" t="str">
        <f>'Overall View'!C23</f>
        <v>Loyola Legobots</v>
      </c>
      <c r="H12" s="69">
        <f>A12+5/(24*60)</f>
        <v>0.47916666666666663</v>
      </c>
      <c r="I12" s="6"/>
      <c r="J12" s="177">
        <f>'Overall View'!B24</f>
        <v>17004</v>
      </c>
      <c r="K12" s="32" t="str">
        <f>'Overall View'!C24</f>
        <v>Niles Lego Force</v>
      </c>
      <c r="L12" s="31">
        <f>'Overall View'!B25</f>
        <v>17080</v>
      </c>
      <c r="M12" s="61" t="str">
        <f>'Overall View'!C25</f>
        <v>HarkerBoys</v>
      </c>
    </row>
    <row r="13" spans="1:13" ht="15">
      <c r="A13" s="69">
        <f t="shared" si="1"/>
        <v>0.48263888888888884</v>
      </c>
      <c r="B13" s="6"/>
      <c r="C13" s="59"/>
      <c r="D13" s="248" t="s">
        <v>43</v>
      </c>
      <c r="E13" s="249"/>
      <c r="F13" s="249"/>
      <c r="G13" s="250"/>
      <c r="H13" s="69"/>
      <c r="I13" s="6"/>
      <c r="J13" s="249" t="s">
        <v>43</v>
      </c>
      <c r="K13" s="249"/>
      <c r="L13" s="249"/>
      <c r="M13" s="250"/>
    </row>
    <row r="14" spans="1:13" ht="15">
      <c r="A14" s="69">
        <f>'Overall View'!BF1+10/(24*60)</f>
        <v>0.5277777777777778</v>
      </c>
      <c r="B14" s="6"/>
      <c r="C14" s="59" t="s">
        <v>63</v>
      </c>
      <c r="D14" s="60">
        <f>'Overall View'!B2</f>
        <v>3068</v>
      </c>
      <c r="E14" s="32" t="str">
        <f>'Overall View'!C2</f>
        <v>TimeLords II</v>
      </c>
      <c r="F14" s="31">
        <f>'Overall View'!B3</f>
        <v>4554</v>
      </c>
      <c r="G14" s="61" t="str">
        <f>'Overall View'!C3</f>
        <v>MindBlowers</v>
      </c>
      <c r="H14" s="69">
        <f>A14+5/(24*60)</f>
        <v>0.53125</v>
      </c>
      <c r="I14" s="6"/>
      <c r="J14" s="177">
        <f>'Overall View'!B4</f>
        <v>5290</v>
      </c>
      <c r="K14" s="32" t="str">
        <f>'Overall View'!C4</f>
        <v>Eagles</v>
      </c>
      <c r="L14" s="31">
        <f>'Overall View'!B5</f>
        <v>5652</v>
      </c>
      <c r="M14" s="61" t="str">
        <f>'Overall View'!C5</f>
        <v>BrickMasters</v>
      </c>
    </row>
    <row r="15" spans="1:13" ht="15">
      <c r="A15" s="69">
        <f t="shared" si="1"/>
        <v>0.5347222222222222</v>
      </c>
      <c r="B15" s="6"/>
      <c r="C15" s="59" t="s">
        <v>63</v>
      </c>
      <c r="D15" s="60">
        <f>'Overall View'!B14</f>
        <v>11736</v>
      </c>
      <c r="E15" s="32" t="str">
        <f>'Overall View'!C14</f>
        <v>Panthers</v>
      </c>
      <c r="F15" s="31">
        <f>'Overall View'!B15</f>
        <v>11807</v>
      </c>
      <c r="G15" s="61" t="str">
        <f>'Overall View'!C15</f>
        <v>Stormchasers</v>
      </c>
      <c r="H15" s="69">
        <f>A15+5/(24*60)</f>
        <v>0.5381944444444444</v>
      </c>
      <c r="I15" s="6"/>
      <c r="J15" s="177">
        <f>'Overall View'!B16</f>
        <v>11932</v>
      </c>
      <c r="K15" s="32" t="str">
        <f>'Overall View'!C16</f>
        <v>Flying Pigs</v>
      </c>
      <c r="L15" s="31">
        <f>'Overall View'!B17</f>
        <v>10075</v>
      </c>
      <c r="M15" s="61" t="str">
        <f>'Overall View'!C17</f>
        <v>Mindstorm detectives</v>
      </c>
    </row>
    <row r="16" spans="1:13" ht="15">
      <c r="A16" s="69">
        <f t="shared" si="1"/>
        <v>0.5416666666666666</v>
      </c>
      <c r="B16" s="6"/>
      <c r="C16" s="59" t="s">
        <v>64</v>
      </c>
      <c r="D16" s="60">
        <f>'Overall View'!B11</f>
        <v>10345</v>
      </c>
      <c r="E16" s="32" t="str">
        <f>'Overall View'!C11</f>
        <v>Blach Boys</v>
      </c>
      <c r="F16" s="31">
        <f>'Overall View'!B13</f>
        <v>11600</v>
      </c>
      <c r="G16" s="61" t="str">
        <f>'Overall View'!C13</f>
        <v>Magic Dunkeys</v>
      </c>
      <c r="H16" s="69">
        <f>A16+5/(24*60)</f>
        <v>0.5451388888888888</v>
      </c>
      <c r="I16" s="6"/>
      <c r="J16" s="177">
        <f>'Overall View'!B10</f>
        <v>12604</v>
      </c>
      <c r="K16" s="32" t="str">
        <f>'Overall View'!C10</f>
        <v>Mechanical Maccabees</v>
      </c>
      <c r="L16" s="31">
        <f>'Overall View'!B12</f>
        <v>10467</v>
      </c>
      <c r="M16" s="61" t="str">
        <f>'Overall View'!C12</f>
        <v>Related Dangers</v>
      </c>
    </row>
    <row r="17" spans="1:13" ht="15">
      <c r="A17" s="69">
        <f t="shared" si="1"/>
        <v>0.548611111111111</v>
      </c>
      <c r="B17" s="6"/>
      <c r="C17" s="59" t="s">
        <v>64</v>
      </c>
      <c r="D17" s="60">
        <f>'Overall View'!B23</f>
        <v>15235</v>
      </c>
      <c r="E17" s="32" t="str">
        <f>'Overall View'!C23</f>
        <v>Loyola Legobots</v>
      </c>
      <c r="F17" s="31">
        <f>'Overall View'!B25</f>
        <v>17080</v>
      </c>
      <c r="G17" s="61" t="str">
        <f>'Overall View'!C25</f>
        <v>HarkerBoys</v>
      </c>
      <c r="H17" s="69">
        <f>A17+5/(24*60)</f>
        <v>0.5520833333333333</v>
      </c>
      <c r="I17" s="6"/>
      <c r="J17" s="177">
        <f>'Overall View'!B22</f>
        <v>15145</v>
      </c>
      <c r="K17" s="32" t="str">
        <f>'Overall View'!C22</f>
        <v>No-Name Ninjas</v>
      </c>
      <c r="L17" s="31">
        <f>'Overall View'!B24</f>
        <v>17004</v>
      </c>
      <c r="M17" s="61" t="str">
        <f>'Overall View'!C24</f>
        <v>Niles Lego Force</v>
      </c>
    </row>
    <row r="18" spans="1:13" ht="15">
      <c r="A18" s="69">
        <f t="shared" si="1"/>
        <v>0.5555555555555555</v>
      </c>
      <c r="B18" s="6"/>
      <c r="C18" s="59"/>
      <c r="D18" s="248" t="s">
        <v>42</v>
      </c>
      <c r="E18" s="249"/>
      <c r="F18" s="249"/>
      <c r="G18" s="250"/>
      <c r="H18" s="69"/>
      <c r="I18" s="6"/>
      <c r="J18" s="249" t="s">
        <v>42</v>
      </c>
      <c r="K18" s="249"/>
      <c r="L18" s="249"/>
      <c r="M18" s="250"/>
    </row>
    <row r="19" spans="1:13" ht="15">
      <c r="A19" s="69">
        <f>'Overall View'!BU1+10/(24*60)</f>
        <v>0.5798611111111109</v>
      </c>
      <c r="B19" s="6"/>
      <c r="C19" s="59" t="s">
        <v>64</v>
      </c>
      <c r="D19" s="60">
        <f>'Overall View'!B3</f>
        <v>4554</v>
      </c>
      <c r="E19" s="32" t="str">
        <f>'Overall View'!C3</f>
        <v>MindBlowers</v>
      </c>
      <c r="F19" s="31">
        <f>'Overall View'!B5</f>
        <v>5652</v>
      </c>
      <c r="G19" s="61" t="str">
        <f>'Overall View'!C5</f>
        <v>BrickMasters</v>
      </c>
      <c r="H19" s="69">
        <f>A19+5/(24*60)</f>
        <v>0.5833333333333331</v>
      </c>
      <c r="I19" s="6"/>
      <c r="J19" s="177">
        <f>'Overall View'!B2</f>
        <v>3068</v>
      </c>
      <c r="K19" s="32" t="str">
        <f>'Overall View'!C2</f>
        <v>TimeLords II</v>
      </c>
      <c r="L19" s="31">
        <f>'Overall View'!B4</f>
        <v>5290</v>
      </c>
      <c r="M19" s="61" t="str">
        <f>'Overall View'!C4</f>
        <v>Eagles</v>
      </c>
    </row>
    <row r="20" spans="1:13" ht="15">
      <c r="A20" s="69">
        <f t="shared" si="1"/>
        <v>0.5868055555555554</v>
      </c>
      <c r="B20" s="6"/>
      <c r="C20" s="59" t="s">
        <v>64</v>
      </c>
      <c r="D20" s="60">
        <f>'Overall View'!B15</f>
        <v>11807</v>
      </c>
      <c r="E20" s="32" t="str">
        <f>'Overall View'!C15</f>
        <v>Stormchasers</v>
      </c>
      <c r="F20" s="31">
        <f>'Overall View'!B17</f>
        <v>10075</v>
      </c>
      <c r="G20" s="61" t="str">
        <f>'Overall View'!C17</f>
        <v>Mindstorm detectives</v>
      </c>
      <c r="H20" s="69">
        <f>A20+5/(24*60)</f>
        <v>0.5902777777777776</v>
      </c>
      <c r="I20" s="6"/>
      <c r="J20" s="177">
        <f>'Overall View'!B14</f>
        <v>11736</v>
      </c>
      <c r="K20" s="32" t="str">
        <f>'Overall View'!C14</f>
        <v>Panthers</v>
      </c>
      <c r="L20" s="31">
        <f>'Overall View'!B16</f>
        <v>11932</v>
      </c>
      <c r="M20" s="61" t="str">
        <f>'Overall View'!C16</f>
        <v>Flying Pigs</v>
      </c>
    </row>
    <row r="21" spans="1:13" ht="15">
      <c r="A21" s="69">
        <f t="shared" si="1"/>
        <v>0.5937499999999998</v>
      </c>
      <c r="B21" s="6"/>
      <c r="C21" s="59" t="s">
        <v>64</v>
      </c>
      <c r="D21" s="60">
        <f>'Overall View'!B7</f>
        <v>8033</v>
      </c>
      <c r="E21" s="32" t="str">
        <f>'Overall View'!C7</f>
        <v>Furious Four Programmers</v>
      </c>
      <c r="F21" s="31">
        <f>'Overall View'!B9</f>
        <v>9377</v>
      </c>
      <c r="G21" s="61" t="str">
        <f>'Overall View'!C9</f>
        <v>Mat Scientists</v>
      </c>
      <c r="H21" s="69">
        <f>A21+5/(24*60)</f>
        <v>0.597222222222222</v>
      </c>
      <c r="I21" s="6"/>
      <c r="J21" s="177">
        <f>'Overall View'!B6</f>
        <v>5679</v>
      </c>
      <c r="K21" s="32" t="str">
        <f>'Overall View'!C6</f>
        <v>Tsunami</v>
      </c>
      <c r="L21" s="31">
        <f>'Overall View'!B8</f>
        <v>9190</v>
      </c>
      <c r="M21" s="61" t="str">
        <f>'Overall View'!C8</f>
        <v>Robotic Bees</v>
      </c>
    </row>
    <row r="22" spans="1:13" ht="15">
      <c r="A22" s="69">
        <f t="shared" si="1"/>
        <v>0.6006944444444442</v>
      </c>
      <c r="B22" s="6"/>
      <c r="C22" s="59" t="s">
        <v>64</v>
      </c>
      <c r="D22" s="60">
        <f>'Overall View'!B19</f>
        <v>12622</v>
      </c>
      <c r="E22" s="32" t="str">
        <f>'Overall View'!C19</f>
        <v>The Rug Rats</v>
      </c>
      <c r="F22" s="31">
        <f>'Overall View'!B21</f>
        <v>14699</v>
      </c>
      <c r="G22" s="61" t="str">
        <f>'Overall View'!C21</f>
        <v>Robo Hobo</v>
      </c>
      <c r="H22" s="69">
        <f>A22+5/(24*60)</f>
        <v>0.6041666666666664</v>
      </c>
      <c r="I22" s="6"/>
      <c r="J22" s="177">
        <f>'Overall View'!B18</f>
        <v>12607</v>
      </c>
      <c r="K22" s="32" t="str">
        <f>'Overall View'!C18</f>
        <v>Robot Fragments</v>
      </c>
      <c r="L22" s="31">
        <f>'Overall View'!B20</f>
        <v>13579</v>
      </c>
      <c r="M22" s="61" t="str">
        <f>'Overall View'!C20</f>
        <v>Loyola 5th Grade Boys</v>
      </c>
    </row>
    <row r="23" spans="1:13" ht="15">
      <c r="A23" s="69">
        <f t="shared" si="1"/>
        <v>0.6076388888888886</v>
      </c>
      <c r="B23" s="6"/>
      <c r="C23" s="59"/>
      <c r="D23" s="248" t="s">
        <v>42</v>
      </c>
      <c r="E23" s="249"/>
      <c r="F23" s="249"/>
      <c r="G23" s="250"/>
      <c r="H23" s="69"/>
      <c r="I23" s="6"/>
      <c r="J23" s="249" t="s">
        <v>42</v>
      </c>
      <c r="K23" s="249"/>
      <c r="L23" s="249"/>
      <c r="M23" s="250"/>
    </row>
    <row r="24" spans="1:13" ht="15">
      <c r="A24" s="69">
        <f>'Overall View'!CJ1</f>
        <v>0.6249999999999997</v>
      </c>
      <c r="B24" s="6"/>
      <c r="C24" s="59" t="s">
        <v>65</v>
      </c>
      <c r="D24" s="60">
        <f>'Overall View'!B4</f>
        <v>5290</v>
      </c>
      <c r="E24" s="32" t="str">
        <f>'Overall View'!C4</f>
        <v>Eagles</v>
      </c>
      <c r="F24" s="31">
        <f>'Overall View'!B3</f>
        <v>4554</v>
      </c>
      <c r="G24" s="61" t="str">
        <f>'Overall View'!C3</f>
        <v>MindBlowers</v>
      </c>
      <c r="H24" s="69">
        <f aca="true" t="shared" si="2" ref="H24:H29">A24+5/(24*60)</f>
        <v>0.6284722222222219</v>
      </c>
      <c r="I24" s="6"/>
      <c r="J24" s="177">
        <f>'Overall View'!B5</f>
        <v>5652</v>
      </c>
      <c r="K24" s="32" t="str">
        <f>'Overall View'!C5</f>
        <v>BrickMasters</v>
      </c>
      <c r="L24" s="31">
        <f>'Overall View'!B2</f>
        <v>3068</v>
      </c>
      <c r="M24" s="61" t="str">
        <f>'Overall View'!C2</f>
        <v>TimeLords II</v>
      </c>
    </row>
    <row r="25" spans="1:13" ht="15">
      <c r="A25" s="69">
        <f t="shared" si="1"/>
        <v>0.6319444444444441</v>
      </c>
      <c r="B25" s="6"/>
      <c r="C25" s="59" t="s">
        <v>65</v>
      </c>
      <c r="D25" s="60">
        <f>'Overall View'!B16</f>
        <v>11932</v>
      </c>
      <c r="E25" s="32" t="str">
        <f>'Overall View'!C16</f>
        <v>Flying Pigs</v>
      </c>
      <c r="F25" s="31">
        <f>'Overall View'!B15</f>
        <v>11807</v>
      </c>
      <c r="G25" s="61" t="str">
        <f>'Overall View'!C15</f>
        <v>Stormchasers</v>
      </c>
      <c r="H25" s="69">
        <f t="shared" si="2"/>
        <v>0.6354166666666663</v>
      </c>
      <c r="I25" s="6"/>
      <c r="J25" s="177">
        <f>'Overall View'!B17</f>
        <v>10075</v>
      </c>
      <c r="K25" s="32" t="str">
        <f>'Overall View'!C17</f>
        <v>Mindstorm detectives</v>
      </c>
      <c r="L25" s="31">
        <f>'Overall View'!B14</f>
        <v>11736</v>
      </c>
      <c r="M25" s="61" t="str">
        <f>'Overall View'!C14</f>
        <v>Panthers</v>
      </c>
    </row>
    <row r="26" spans="1:13" ht="15">
      <c r="A26" s="69">
        <f t="shared" si="1"/>
        <v>0.6388888888888885</v>
      </c>
      <c r="B26" s="6"/>
      <c r="C26" s="59" t="s">
        <v>65</v>
      </c>
      <c r="D26" s="60">
        <f>'Overall View'!B8</f>
        <v>9190</v>
      </c>
      <c r="E26" s="32" t="str">
        <f>'Overall View'!C8</f>
        <v>Robotic Bees</v>
      </c>
      <c r="F26" s="31">
        <f>'Overall View'!B7</f>
        <v>8033</v>
      </c>
      <c r="G26" s="61" t="str">
        <f>'Overall View'!C7</f>
        <v>Furious Four Programmers</v>
      </c>
      <c r="H26" s="69">
        <f t="shared" si="2"/>
        <v>0.6423611111111107</v>
      </c>
      <c r="I26" s="6"/>
      <c r="J26" s="177">
        <f>'Overall View'!B9</f>
        <v>9377</v>
      </c>
      <c r="K26" s="32" t="str">
        <f>'Overall View'!C9</f>
        <v>Mat Scientists</v>
      </c>
      <c r="L26" s="31">
        <f>'Overall View'!B6</f>
        <v>5679</v>
      </c>
      <c r="M26" s="61" t="str">
        <f>'Overall View'!C6</f>
        <v>Tsunami</v>
      </c>
    </row>
    <row r="27" spans="1:13" ht="15">
      <c r="A27" s="69">
        <f t="shared" si="1"/>
        <v>0.6458333333333329</v>
      </c>
      <c r="B27" s="6"/>
      <c r="C27" s="59" t="s">
        <v>65</v>
      </c>
      <c r="D27" s="60">
        <f>'Overall View'!B20</f>
        <v>13579</v>
      </c>
      <c r="E27" s="32" t="str">
        <f>'Overall View'!C20</f>
        <v>Loyola 5th Grade Boys</v>
      </c>
      <c r="F27" s="31">
        <f>'Overall View'!B19</f>
        <v>12622</v>
      </c>
      <c r="G27" s="61" t="str">
        <f>'Overall View'!C19</f>
        <v>The Rug Rats</v>
      </c>
      <c r="H27" s="69">
        <f t="shared" si="2"/>
        <v>0.6493055555555551</v>
      </c>
      <c r="I27" s="6"/>
      <c r="J27" s="177">
        <f>'Overall View'!B21</f>
        <v>14699</v>
      </c>
      <c r="K27" s="32" t="str">
        <f>'Overall View'!C21</f>
        <v>Robo Hobo</v>
      </c>
      <c r="L27" s="31">
        <f>'Overall View'!B18</f>
        <v>12607</v>
      </c>
      <c r="M27" s="61" t="str">
        <f>'Overall View'!C18</f>
        <v>Robot Fragments</v>
      </c>
    </row>
    <row r="28" spans="1:13" ht="15">
      <c r="A28" s="69">
        <f t="shared" si="1"/>
        <v>0.6527777777777773</v>
      </c>
      <c r="B28" s="6"/>
      <c r="C28" s="59" t="s">
        <v>65</v>
      </c>
      <c r="D28" s="60">
        <f>'Overall View'!B12</f>
        <v>10467</v>
      </c>
      <c r="E28" s="32" t="str">
        <f>'Overall View'!C12</f>
        <v>Related Dangers</v>
      </c>
      <c r="F28" s="31">
        <f>'Overall View'!B11</f>
        <v>10345</v>
      </c>
      <c r="G28" s="61" t="str">
        <f>'Overall View'!C11</f>
        <v>Blach Boys</v>
      </c>
      <c r="H28" s="69">
        <f t="shared" si="2"/>
        <v>0.6562499999999996</v>
      </c>
      <c r="I28" s="6"/>
      <c r="J28" s="177">
        <f>'Overall View'!B13</f>
        <v>11600</v>
      </c>
      <c r="K28" s="32" t="str">
        <f>'Overall View'!C13</f>
        <v>Magic Dunkeys</v>
      </c>
      <c r="L28" s="31">
        <f>'Overall View'!B10</f>
        <v>12604</v>
      </c>
      <c r="M28" s="61" t="str">
        <f>'Overall View'!C10</f>
        <v>Mechanical Maccabees</v>
      </c>
    </row>
    <row r="29" spans="1:13" ht="15.75" thickBot="1">
      <c r="A29" s="70">
        <f t="shared" si="1"/>
        <v>0.6597222222222218</v>
      </c>
      <c r="B29" s="71"/>
      <c r="C29" s="157" t="s">
        <v>65</v>
      </c>
      <c r="D29" s="62">
        <f>'Overall View'!B24</f>
        <v>17004</v>
      </c>
      <c r="E29" s="63" t="str">
        <f>'Overall View'!C24</f>
        <v>Niles Lego Force</v>
      </c>
      <c r="F29" s="64">
        <f>'Overall View'!B23</f>
        <v>15235</v>
      </c>
      <c r="G29" s="65" t="str">
        <f>'Overall View'!C23</f>
        <v>Loyola Legobots</v>
      </c>
      <c r="H29" s="70">
        <f t="shared" si="2"/>
        <v>0.663194444444444</v>
      </c>
      <c r="I29" s="71"/>
      <c r="J29" s="178">
        <f>'Overall View'!B25</f>
        <v>17080</v>
      </c>
      <c r="K29" s="63" t="str">
        <f>'Overall View'!C25</f>
        <v>HarkerBoys</v>
      </c>
      <c r="L29" s="64">
        <f>'Overall View'!B22</f>
        <v>15145</v>
      </c>
      <c r="M29" s="65" t="str">
        <f>'Overall View'!C22</f>
        <v>No-Name Ninjas</v>
      </c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  <row r="38" ht="15">
      <c r="A38" s="34"/>
    </row>
    <row r="39" ht="15">
      <c r="A39" s="34"/>
    </row>
    <row r="40" ht="15">
      <c r="A40" s="34"/>
    </row>
  </sheetData>
  <sheetProtection/>
  <mergeCells count="12">
    <mergeCell ref="D13:G13"/>
    <mergeCell ref="J13:M13"/>
    <mergeCell ref="D18:G18"/>
    <mergeCell ref="J18:M18"/>
    <mergeCell ref="D23:G23"/>
    <mergeCell ref="J23:M23"/>
    <mergeCell ref="D1:E1"/>
    <mergeCell ref="F1:G1"/>
    <mergeCell ref="J1:K1"/>
    <mergeCell ref="L1:M1"/>
    <mergeCell ref="D8:G8"/>
    <mergeCell ref="J8:M8"/>
  </mergeCells>
  <printOptions horizontalCentered="1"/>
  <pageMargins left="0.17" right="0.17" top="1" bottom="1" header="0.5" footer="0.5"/>
  <pageSetup fitToHeight="1" fitToWidth="1" horizontalDpi="600" verticalDpi="600" orientation="landscape" scale="86" r:id="rId1"/>
  <headerFooter alignWithMargins="0">
    <oddHeader>&amp;C&amp;14Referees View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26.421875" style="0" bestFit="1" customWidth="1"/>
    <col min="4" max="5" width="1.421875" style="0" customWidth="1"/>
    <col min="6" max="9" width="0.71875" style="0" customWidth="1"/>
    <col min="10" max="11" width="1.421875" style="0" customWidth="1"/>
    <col min="12" max="15" width="0.71875" style="0" customWidth="1"/>
    <col min="16" max="50" width="1.421875" style="0" customWidth="1"/>
    <col min="51" max="57" width="0.71875" style="0" customWidth="1"/>
    <col min="58" max="100" width="1.421875" style="0" customWidth="1"/>
    <col min="101" max="102" width="0.85546875" style="0" customWidth="1"/>
    <col min="103" max="103" width="1.421875" style="0" customWidth="1"/>
    <col min="104" max="108" width="0.71875" style="0" customWidth="1"/>
    <col min="109" max="109" width="1.57421875" style="0" customWidth="1"/>
    <col min="110" max="111" width="0.85546875" style="0" customWidth="1"/>
    <col min="112" max="112" width="1.421875" style="0" customWidth="1"/>
    <col min="113" max="117" width="0.71875" style="0" customWidth="1"/>
  </cols>
  <sheetData>
    <row r="1" spans="1:117" ht="64.5" customHeight="1">
      <c r="A1" s="48" t="s">
        <v>12</v>
      </c>
      <c r="B1" s="49" t="s">
        <v>14</v>
      </c>
      <c r="C1" s="50" t="s">
        <v>13</v>
      </c>
      <c r="D1" s="286">
        <v>0.3541666666666667</v>
      </c>
      <c r="E1" s="287"/>
      <c r="F1" s="23"/>
      <c r="G1" s="24">
        <f>J1-15/(24*60)</f>
        <v>0.3506944444444444</v>
      </c>
      <c r="H1" s="23"/>
      <c r="I1" s="23"/>
      <c r="J1" s="286">
        <v>0.3611111111111111</v>
      </c>
      <c r="K1" s="287"/>
      <c r="L1" s="23"/>
      <c r="M1" s="24"/>
      <c r="N1" s="23"/>
      <c r="O1" s="23"/>
      <c r="P1" s="286"/>
      <c r="Q1" s="287"/>
      <c r="R1" s="23"/>
      <c r="S1" s="286">
        <v>0.375</v>
      </c>
      <c r="T1" s="287"/>
      <c r="U1" s="22"/>
      <c r="V1" s="286">
        <v>0.3958333333333333</v>
      </c>
      <c r="W1" s="287"/>
      <c r="X1" s="22"/>
      <c r="Y1" s="286">
        <f>V1+15/(24*60)</f>
        <v>0.40625</v>
      </c>
      <c r="Z1" s="287"/>
      <c r="AA1" s="22"/>
      <c r="AB1" s="286">
        <f>Y1+15/(24*60)</f>
        <v>0.4166666666666667</v>
      </c>
      <c r="AC1" s="287"/>
      <c r="AD1" s="22"/>
      <c r="AE1" s="286">
        <f>AB1+15/(24*60)</f>
        <v>0.42708333333333337</v>
      </c>
      <c r="AF1" s="287"/>
      <c r="AG1" s="22"/>
      <c r="AH1" s="286">
        <f>AE1+15/(24*60)</f>
        <v>0.43750000000000006</v>
      </c>
      <c r="AI1" s="287"/>
      <c r="AJ1" s="22"/>
      <c r="AK1" s="286">
        <f>AH1+15/(24*60)</f>
        <v>0.44791666666666674</v>
      </c>
      <c r="AL1" s="287"/>
      <c r="AM1" s="22"/>
      <c r="AN1" s="286">
        <f>AK1+15/(24*60)</f>
        <v>0.4583333333333334</v>
      </c>
      <c r="AO1" s="287"/>
      <c r="AP1" s="22"/>
      <c r="AQ1" s="286">
        <f>AN1+15/(24*60)</f>
        <v>0.4687500000000001</v>
      </c>
      <c r="AR1" s="287"/>
      <c r="AS1" s="22"/>
      <c r="AT1" s="286">
        <f>AQ1+15/(24*60)</f>
        <v>0.4791666666666668</v>
      </c>
      <c r="AU1" s="287"/>
      <c r="AV1" s="22"/>
      <c r="AW1" s="286">
        <f>AT1+15/(24*60)</f>
        <v>0.4895833333333335</v>
      </c>
      <c r="AX1" s="287"/>
      <c r="AY1" s="22"/>
      <c r="AZ1" s="24">
        <f>AW1+15/(24*60)</f>
        <v>0.5000000000000001</v>
      </c>
      <c r="BA1" s="22"/>
      <c r="BB1" s="22"/>
      <c r="BC1" s="24">
        <f>AZ1+15/(24*60)</f>
        <v>0.5104166666666667</v>
      </c>
      <c r="BD1" s="22"/>
      <c r="BE1" s="22"/>
      <c r="BF1" s="286">
        <f>BC1+15/(24*60)</f>
        <v>0.5208333333333334</v>
      </c>
      <c r="BG1" s="287"/>
      <c r="BH1" s="22"/>
      <c r="BI1" s="286">
        <f>BF1+15/(24*60)</f>
        <v>0.53125</v>
      </c>
      <c r="BJ1" s="287"/>
      <c r="BK1" s="22"/>
      <c r="BL1" s="286">
        <f>BI1+15/(24*60)</f>
        <v>0.5416666666666666</v>
      </c>
      <c r="BM1" s="287"/>
      <c r="BN1" s="22"/>
      <c r="BO1" s="286">
        <f>BL1+15/(24*60)</f>
        <v>0.5520833333333333</v>
      </c>
      <c r="BP1" s="287"/>
      <c r="BQ1" s="22"/>
      <c r="BR1" s="286">
        <f>BO1+15/(24*60)</f>
        <v>0.5624999999999999</v>
      </c>
      <c r="BS1" s="287"/>
      <c r="BT1" s="22"/>
      <c r="BU1" s="286">
        <f>BR1+15/(24*60)</f>
        <v>0.5729166666666665</v>
      </c>
      <c r="BV1" s="287"/>
      <c r="BW1" s="22"/>
      <c r="BX1" s="286">
        <f>BU1+15/(24*60)</f>
        <v>0.5833333333333331</v>
      </c>
      <c r="BY1" s="287"/>
      <c r="BZ1" s="22"/>
      <c r="CA1" s="286">
        <f>BX1+15/(24*60)</f>
        <v>0.5937499999999998</v>
      </c>
      <c r="CB1" s="287"/>
      <c r="CC1" s="22"/>
      <c r="CD1" s="286">
        <f>CA1+15/(24*60)</f>
        <v>0.6041666666666664</v>
      </c>
      <c r="CE1" s="287"/>
      <c r="CF1" s="22"/>
      <c r="CG1" s="286">
        <f>CD1+15/(24*60)</f>
        <v>0.614583333333333</v>
      </c>
      <c r="CH1" s="287"/>
      <c r="CI1" s="22"/>
      <c r="CJ1" s="286">
        <f>CG1+15/(24*60)</f>
        <v>0.6249999999999997</v>
      </c>
      <c r="CK1" s="287"/>
      <c r="CL1" s="22"/>
      <c r="CM1" s="286">
        <f>CJ1+15/(24*60)</f>
        <v>0.6354166666666663</v>
      </c>
      <c r="CN1" s="287"/>
      <c r="CO1" s="22"/>
      <c r="CP1" s="286">
        <f>CM1+15/(24*60)</f>
        <v>0.6458333333333329</v>
      </c>
      <c r="CQ1" s="287"/>
      <c r="CR1" s="22"/>
      <c r="CS1" s="286">
        <f>CP1+15/(24*60)</f>
        <v>0.6562499999999996</v>
      </c>
      <c r="CT1" s="287"/>
      <c r="CU1" s="22"/>
      <c r="CV1" s="286">
        <f>CS1+15/(24*60)</f>
        <v>0.6666666666666662</v>
      </c>
      <c r="CW1" s="287"/>
      <c r="CX1" s="22"/>
      <c r="CY1" s="286">
        <v>0.7083333333333334</v>
      </c>
      <c r="CZ1" s="287"/>
      <c r="DA1" s="23"/>
      <c r="DB1" s="24">
        <f>CY1+15/(24*60)</f>
        <v>0.71875</v>
      </c>
      <c r="DC1" s="23"/>
      <c r="DD1" s="23"/>
      <c r="DE1" s="289">
        <f>DB1+15/(24*60)</f>
        <v>0.7291666666666666</v>
      </c>
      <c r="DF1" s="289"/>
      <c r="DG1" s="23"/>
      <c r="DH1" s="286">
        <v>0.7291666666666666</v>
      </c>
      <c r="DI1" s="287"/>
      <c r="DJ1" s="23"/>
      <c r="DK1" s="24">
        <f>DH1+15/(24*60)</f>
        <v>0.7395833333333333</v>
      </c>
      <c r="DL1" s="23"/>
      <c r="DM1" s="21"/>
    </row>
    <row r="2" spans="1:117" ht="18">
      <c r="A2" s="42">
        <f>EnterTeamInfo!A2</f>
        <v>1</v>
      </c>
      <c r="B2" s="36">
        <f>EnterTeamInfo!B2</f>
        <v>3068</v>
      </c>
      <c r="C2" s="37" t="str">
        <f>EnterTeamInfo!C2</f>
        <v>TimeLords II</v>
      </c>
      <c r="D2" s="269" t="s">
        <v>16</v>
      </c>
      <c r="E2" s="269"/>
      <c r="F2" s="269"/>
      <c r="G2" s="269"/>
      <c r="H2" s="269"/>
      <c r="I2" s="269"/>
      <c r="J2" s="269" t="s">
        <v>17</v>
      </c>
      <c r="K2" s="269"/>
      <c r="L2" s="269"/>
      <c r="M2" s="269"/>
      <c r="N2" s="269"/>
      <c r="O2" s="272"/>
      <c r="P2" s="291"/>
      <c r="Q2" s="291"/>
      <c r="R2" s="292"/>
      <c r="S2" s="275" t="s">
        <v>18</v>
      </c>
      <c r="T2" s="275"/>
      <c r="U2" s="275"/>
      <c r="V2" s="252" t="s">
        <v>0</v>
      </c>
      <c r="W2" s="2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253" t="s">
        <v>24</v>
      </c>
      <c r="AL2" s="253"/>
      <c r="AM2" s="253"/>
      <c r="AN2" s="254" t="s">
        <v>25</v>
      </c>
      <c r="AO2" s="254"/>
      <c r="AP2" s="254"/>
      <c r="AQ2" s="255" t="s">
        <v>26</v>
      </c>
      <c r="AR2" s="255"/>
      <c r="AS2" s="255"/>
      <c r="AT2" s="290" t="s">
        <v>62</v>
      </c>
      <c r="AU2" s="290"/>
      <c r="AV2" s="290"/>
      <c r="AW2" s="256" t="s">
        <v>3</v>
      </c>
      <c r="AX2" s="256"/>
      <c r="AY2" s="256"/>
      <c r="AZ2" s="256"/>
      <c r="BA2" s="256"/>
      <c r="BB2" s="256"/>
      <c r="BC2" s="256"/>
      <c r="BD2" s="256"/>
      <c r="BE2" s="256"/>
      <c r="BF2" s="38"/>
      <c r="BG2" s="38"/>
      <c r="BH2" s="252" t="s">
        <v>0</v>
      </c>
      <c r="BI2" s="252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252" t="s">
        <v>4</v>
      </c>
      <c r="BX2" s="252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162" t="s">
        <v>5</v>
      </c>
      <c r="CL2" s="162"/>
      <c r="CM2" s="38"/>
      <c r="CN2" s="38"/>
      <c r="CO2" s="38"/>
      <c r="CP2" s="38"/>
      <c r="CQ2" s="38"/>
      <c r="CR2" s="38"/>
      <c r="CS2" s="38"/>
      <c r="CT2" s="38"/>
      <c r="CU2" s="38"/>
      <c r="CV2" s="275" t="s">
        <v>19</v>
      </c>
      <c r="CW2" s="275"/>
      <c r="CX2" s="275"/>
      <c r="CY2" s="269" t="s">
        <v>20</v>
      </c>
      <c r="CZ2" s="269"/>
      <c r="DA2" s="269"/>
      <c r="DB2" s="269"/>
      <c r="DC2" s="269"/>
      <c r="DD2" s="272"/>
      <c r="DE2" s="281"/>
      <c r="DF2" s="282"/>
      <c r="DG2" s="282"/>
      <c r="DH2" s="269" t="s">
        <v>21</v>
      </c>
      <c r="DI2" s="269"/>
      <c r="DJ2" s="269"/>
      <c r="DK2" s="269"/>
      <c r="DL2" s="269"/>
      <c r="DM2" s="278"/>
    </row>
    <row r="3" spans="1:117" ht="18">
      <c r="A3" s="43">
        <f>EnterTeamInfo!A3</f>
        <v>2</v>
      </c>
      <c r="B3" s="39">
        <f>EnterTeamInfo!B3</f>
        <v>4554</v>
      </c>
      <c r="C3" s="40" t="str">
        <f>EnterTeamInfo!C3</f>
        <v>MindBlowers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3"/>
      <c r="P3" s="293"/>
      <c r="Q3" s="293"/>
      <c r="R3" s="294"/>
      <c r="S3" s="276"/>
      <c r="T3" s="276"/>
      <c r="U3" s="276"/>
      <c r="V3" s="41"/>
      <c r="W3" s="41"/>
      <c r="X3" s="251" t="s">
        <v>0</v>
      </c>
      <c r="Y3" s="25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262" t="s">
        <v>62</v>
      </c>
      <c r="AL3" s="262"/>
      <c r="AM3" s="262"/>
      <c r="AN3" s="259" t="s">
        <v>24</v>
      </c>
      <c r="AO3" s="259"/>
      <c r="AP3" s="259"/>
      <c r="AQ3" s="260" t="s">
        <v>25</v>
      </c>
      <c r="AR3" s="260"/>
      <c r="AS3" s="260"/>
      <c r="AT3" s="261" t="s">
        <v>26</v>
      </c>
      <c r="AU3" s="261"/>
      <c r="AV3" s="261"/>
      <c r="AW3" s="257"/>
      <c r="AX3" s="257"/>
      <c r="AY3" s="257"/>
      <c r="AZ3" s="257"/>
      <c r="BA3" s="257"/>
      <c r="BB3" s="257"/>
      <c r="BC3" s="257"/>
      <c r="BD3" s="257"/>
      <c r="BE3" s="257"/>
      <c r="BF3" s="41"/>
      <c r="BG3" s="41"/>
      <c r="BH3" s="251" t="s">
        <v>6</v>
      </c>
      <c r="BI3" s="25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251" t="s">
        <v>0</v>
      </c>
      <c r="BX3" s="25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251" t="s">
        <v>6</v>
      </c>
      <c r="CK3" s="25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276"/>
      <c r="CW3" s="276"/>
      <c r="CX3" s="276"/>
      <c r="CY3" s="270"/>
      <c r="CZ3" s="270"/>
      <c r="DA3" s="270"/>
      <c r="DB3" s="270"/>
      <c r="DC3" s="270"/>
      <c r="DD3" s="273"/>
      <c r="DE3" s="283"/>
      <c r="DF3" s="262"/>
      <c r="DG3" s="262"/>
      <c r="DH3" s="270"/>
      <c r="DI3" s="270"/>
      <c r="DJ3" s="270"/>
      <c r="DK3" s="270"/>
      <c r="DL3" s="270"/>
      <c r="DM3" s="279"/>
    </row>
    <row r="4" spans="1:117" ht="18">
      <c r="A4" s="43">
        <f>EnterTeamInfo!A4</f>
        <v>3</v>
      </c>
      <c r="B4" s="39">
        <f>EnterTeamInfo!B4</f>
        <v>5290</v>
      </c>
      <c r="C4" s="40" t="str">
        <f>EnterTeamInfo!C4</f>
        <v>Eagles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3"/>
      <c r="P4" s="293"/>
      <c r="Q4" s="293"/>
      <c r="R4" s="294"/>
      <c r="S4" s="276"/>
      <c r="T4" s="276"/>
      <c r="U4" s="276"/>
      <c r="V4" s="41"/>
      <c r="W4" s="41"/>
      <c r="X4" s="41"/>
      <c r="Y4" s="41"/>
      <c r="Z4" s="251" t="s">
        <v>0</v>
      </c>
      <c r="AA4" s="251"/>
      <c r="AB4" s="41"/>
      <c r="AC4" s="41"/>
      <c r="AD4" s="41"/>
      <c r="AE4" s="41"/>
      <c r="AF4" s="41"/>
      <c r="AG4" s="41"/>
      <c r="AH4" s="41"/>
      <c r="AI4" s="41"/>
      <c r="AJ4" s="41"/>
      <c r="AK4" s="261" t="s">
        <v>26</v>
      </c>
      <c r="AL4" s="261"/>
      <c r="AM4" s="261"/>
      <c r="AN4" s="262" t="s">
        <v>62</v>
      </c>
      <c r="AO4" s="262"/>
      <c r="AP4" s="262"/>
      <c r="AQ4" s="259" t="s">
        <v>24</v>
      </c>
      <c r="AR4" s="259"/>
      <c r="AS4" s="259"/>
      <c r="AT4" s="260" t="s">
        <v>25</v>
      </c>
      <c r="AU4" s="260"/>
      <c r="AV4" s="260"/>
      <c r="AW4" s="257"/>
      <c r="AX4" s="257"/>
      <c r="AY4" s="257"/>
      <c r="AZ4" s="257"/>
      <c r="BA4" s="257"/>
      <c r="BB4" s="257"/>
      <c r="BC4" s="257"/>
      <c r="BD4" s="257"/>
      <c r="BE4" s="257"/>
      <c r="BF4" s="41"/>
      <c r="BG4" s="41"/>
      <c r="BH4" s="41"/>
      <c r="BI4" s="160" t="s">
        <v>4</v>
      </c>
      <c r="BJ4" s="160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160" t="s">
        <v>5</v>
      </c>
      <c r="BY4" s="160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251" t="s">
        <v>0</v>
      </c>
      <c r="CK4" s="25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276"/>
      <c r="CW4" s="276"/>
      <c r="CX4" s="276"/>
      <c r="CY4" s="270"/>
      <c r="CZ4" s="270"/>
      <c r="DA4" s="270"/>
      <c r="DB4" s="270"/>
      <c r="DC4" s="270"/>
      <c r="DD4" s="273"/>
      <c r="DE4" s="283"/>
      <c r="DF4" s="262"/>
      <c r="DG4" s="262"/>
      <c r="DH4" s="270"/>
      <c r="DI4" s="270"/>
      <c r="DJ4" s="270"/>
      <c r="DK4" s="270"/>
      <c r="DL4" s="270"/>
      <c r="DM4" s="279"/>
    </row>
    <row r="5" spans="1:117" ht="18">
      <c r="A5" s="43">
        <f>EnterTeamInfo!A5</f>
        <v>4</v>
      </c>
      <c r="B5" s="39">
        <f>EnterTeamInfo!B5</f>
        <v>5652</v>
      </c>
      <c r="C5" s="40" t="str">
        <f>EnterTeamInfo!C5</f>
        <v>BrickMasters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3"/>
      <c r="P5" s="293"/>
      <c r="Q5" s="293"/>
      <c r="R5" s="294"/>
      <c r="S5" s="276"/>
      <c r="T5" s="276"/>
      <c r="U5" s="276"/>
      <c r="V5" s="41"/>
      <c r="W5" s="41"/>
      <c r="X5" s="41"/>
      <c r="Y5" s="41"/>
      <c r="Z5" s="41"/>
      <c r="AA5" s="41"/>
      <c r="AB5" s="251" t="s">
        <v>0</v>
      </c>
      <c r="AC5" s="251"/>
      <c r="AD5" s="41"/>
      <c r="AE5" s="41"/>
      <c r="AF5" s="41"/>
      <c r="AG5" s="41"/>
      <c r="AH5" s="41"/>
      <c r="AI5" s="41"/>
      <c r="AJ5" s="41"/>
      <c r="AK5" s="260" t="s">
        <v>25</v>
      </c>
      <c r="AL5" s="260"/>
      <c r="AM5" s="260"/>
      <c r="AN5" s="261" t="s">
        <v>26</v>
      </c>
      <c r="AO5" s="261"/>
      <c r="AP5" s="261"/>
      <c r="AQ5" s="262" t="s">
        <v>62</v>
      </c>
      <c r="AR5" s="262"/>
      <c r="AS5" s="262"/>
      <c r="AT5" s="259" t="s">
        <v>24</v>
      </c>
      <c r="AU5" s="259"/>
      <c r="AV5" s="259"/>
      <c r="AW5" s="257"/>
      <c r="AX5" s="257"/>
      <c r="AY5" s="257"/>
      <c r="AZ5" s="257"/>
      <c r="BA5" s="257"/>
      <c r="BB5" s="257"/>
      <c r="BC5" s="257"/>
      <c r="BD5" s="257"/>
      <c r="BE5" s="257"/>
      <c r="BF5" s="41"/>
      <c r="BG5" s="41"/>
      <c r="BH5" s="41"/>
      <c r="BI5" s="160" t="s">
        <v>5</v>
      </c>
      <c r="BJ5" s="160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160" t="s">
        <v>6</v>
      </c>
      <c r="BY5" s="160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160" t="s">
        <v>4</v>
      </c>
      <c r="CL5" s="160"/>
      <c r="CM5" s="41"/>
      <c r="CN5" s="41"/>
      <c r="CO5" s="41"/>
      <c r="CP5" s="41"/>
      <c r="CQ5" s="41"/>
      <c r="CR5" s="41"/>
      <c r="CS5" s="41"/>
      <c r="CT5" s="41"/>
      <c r="CU5" s="41"/>
      <c r="CV5" s="276"/>
      <c r="CW5" s="276"/>
      <c r="CX5" s="276"/>
      <c r="CY5" s="270"/>
      <c r="CZ5" s="270"/>
      <c r="DA5" s="270"/>
      <c r="DB5" s="270"/>
      <c r="DC5" s="270"/>
      <c r="DD5" s="273"/>
      <c r="DE5" s="283"/>
      <c r="DF5" s="262"/>
      <c r="DG5" s="262"/>
      <c r="DH5" s="270"/>
      <c r="DI5" s="270"/>
      <c r="DJ5" s="270"/>
      <c r="DK5" s="270"/>
      <c r="DL5" s="270"/>
      <c r="DM5" s="279"/>
    </row>
    <row r="6" spans="1:117" ht="18">
      <c r="A6" s="43">
        <f>EnterTeamInfo!A6</f>
        <v>5</v>
      </c>
      <c r="B6" s="39">
        <f>EnterTeamInfo!B6</f>
        <v>5679</v>
      </c>
      <c r="C6" s="40" t="str">
        <f>EnterTeamInfo!C6</f>
        <v>Tsunami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3"/>
      <c r="P6" s="293"/>
      <c r="Q6" s="293"/>
      <c r="R6" s="294"/>
      <c r="S6" s="276"/>
      <c r="T6" s="276"/>
      <c r="U6" s="276"/>
      <c r="V6" s="41"/>
      <c r="W6" s="41"/>
      <c r="X6" s="41"/>
      <c r="Y6" s="41"/>
      <c r="Z6" s="41"/>
      <c r="AA6" s="41"/>
      <c r="AB6" s="41"/>
      <c r="AC6" s="41"/>
      <c r="AD6" s="251" t="s">
        <v>0</v>
      </c>
      <c r="AE6" s="251"/>
      <c r="AF6" s="41"/>
      <c r="AG6" s="41"/>
      <c r="AH6" s="41"/>
      <c r="AI6" s="41"/>
      <c r="AJ6" s="41"/>
      <c r="AK6" s="41"/>
      <c r="AL6" s="41"/>
      <c r="AM6" s="251" t="s">
        <v>0</v>
      </c>
      <c r="AN6" s="251"/>
      <c r="AO6" s="41"/>
      <c r="AP6" s="41"/>
      <c r="AQ6" s="41"/>
      <c r="AR6" s="41"/>
      <c r="AS6" s="41"/>
      <c r="AT6" s="41"/>
      <c r="AU6" s="41"/>
      <c r="AV6" s="41"/>
      <c r="AW6" s="257"/>
      <c r="AX6" s="257"/>
      <c r="AY6" s="257"/>
      <c r="AZ6" s="257"/>
      <c r="BA6" s="257"/>
      <c r="BB6" s="257"/>
      <c r="BC6" s="257"/>
      <c r="BD6" s="257"/>
      <c r="BE6" s="257"/>
      <c r="BF6" s="259" t="s">
        <v>24</v>
      </c>
      <c r="BG6" s="259"/>
      <c r="BH6" s="259"/>
      <c r="BI6" s="260" t="s">
        <v>25</v>
      </c>
      <c r="BJ6" s="260"/>
      <c r="BK6" s="260"/>
      <c r="BL6" s="261" t="s">
        <v>26</v>
      </c>
      <c r="BM6" s="261"/>
      <c r="BN6" s="261"/>
      <c r="BO6" s="262" t="s">
        <v>62</v>
      </c>
      <c r="BP6" s="262"/>
      <c r="BQ6" s="262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160" t="s">
        <v>4</v>
      </c>
      <c r="CC6" s="160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160" t="s">
        <v>5</v>
      </c>
      <c r="CP6" s="160"/>
      <c r="CQ6" s="41"/>
      <c r="CR6" s="41"/>
      <c r="CS6" s="41"/>
      <c r="CT6" s="41"/>
      <c r="CU6" s="41"/>
      <c r="CV6" s="276"/>
      <c r="CW6" s="276"/>
      <c r="CX6" s="276"/>
      <c r="CY6" s="270"/>
      <c r="CZ6" s="270"/>
      <c r="DA6" s="270"/>
      <c r="DB6" s="270"/>
      <c r="DC6" s="270"/>
      <c r="DD6" s="273"/>
      <c r="DE6" s="283"/>
      <c r="DF6" s="262"/>
      <c r="DG6" s="262"/>
      <c r="DH6" s="270"/>
      <c r="DI6" s="270"/>
      <c r="DJ6" s="270"/>
      <c r="DK6" s="270"/>
      <c r="DL6" s="270"/>
      <c r="DM6" s="279"/>
    </row>
    <row r="7" spans="1:117" ht="18">
      <c r="A7" s="43">
        <f>EnterTeamInfo!A7</f>
        <v>6</v>
      </c>
      <c r="B7" s="39">
        <f>EnterTeamInfo!B7</f>
        <v>8033</v>
      </c>
      <c r="C7" s="40" t="str">
        <f>EnterTeamInfo!C7</f>
        <v>Furious Four Programmers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3"/>
      <c r="P7" s="293"/>
      <c r="Q7" s="293"/>
      <c r="R7" s="294"/>
      <c r="S7" s="276"/>
      <c r="T7" s="276"/>
      <c r="U7" s="276"/>
      <c r="V7" s="41"/>
      <c r="W7" s="41"/>
      <c r="X7" s="41"/>
      <c r="Y7" s="41"/>
      <c r="Z7" s="41"/>
      <c r="AA7" s="41"/>
      <c r="AB7" s="41"/>
      <c r="AC7" s="41"/>
      <c r="AD7" s="41"/>
      <c r="AE7" s="41"/>
      <c r="AF7" s="251" t="s">
        <v>0</v>
      </c>
      <c r="AG7" s="251"/>
      <c r="AH7" s="41"/>
      <c r="AI7" s="41"/>
      <c r="AJ7" s="41"/>
      <c r="AK7" s="41"/>
      <c r="AL7" s="41"/>
      <c r="AM7" s="251" t="s">
        <v>6</v>
      </c>
      <c r="AN7" s="251"/>
      <c r="AO7" s="41"/>
      <c r="AP7" s="41"/>
      <c r="AQ7" s="41"/>
      <c r="AR7" s="41"/>
      <c r="AS7" s="41"/>
      <c r="AT7" s="41"/>
      <c r="AU7" s="41"/>
      <c r="AV7" s="41"/>
      <c r="AW7" s="257"/>
      <c r="AX7" s="257"/>
      <c r="AY7" s="257"/>
      <c r="AZ7" s="257"/>
      <c r="BA7" s="257"/>
      <c r="BB7" s="257"/>
      <c r="BC7" s="257"/>
      <c r="BD7" s="257"/>
      <c r="BE7" s="257"/>
      <c r="BF7" s="262" t="s">
        <v>62</v>
      </c>
      <c r="BG7" s="262"/>
      <c r="BH7" s="262"/>
      <c r="BI7" s="259" t="s">
        <v>24</v>
      </c>
      <c r="BJ7" s="259"/>
      <c r="BK7" s="259"/>
      <c r="BL7" s="260" t="s">
        <v>25</v>
      </c>
      <c r="BM7" s="260"/>
      <c r="BN7" s="260"/>
      <c r="BO7" s="261" t="s">
        <v>26</v>
      </c>
      <c r="BP7" s="261"/>
      <c r="BQ7" s="261"/>
      <c r="BR7" s="41"/>
      <c r="BS7" s="41"/>
      <c r="BT7" s="41"/>
      <c r="BU7" s="41"/>
      <c r="BV7" s="41"/>
      <c r="BW7" s="41"/>
      <c r="BX7" s="41"/>
      <c r="BY7" s="41"/>
      <c r="BZ7" s="41"/>
      <c r="CA7" s="251" t="s">
        <v>0</v>
      </c>
      <c r="CB7" s="25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251" t="s">
        <v>6</v>
      </c>
      <c r="CO7" s="251"/>
      <c r="CP7" s="41"/>
      <c r="CQ7" s="41"/>
      <c r="CR7" s="41"/>
      <c r="CS7" s="41"/>
      <c r="CT7" s="41"/>
      <c r="CU7" s="41"/>
      <c r="CV7" s="276"/>
      <c r="CW7" s="276"/>
      <c r="CX7" s="276"/>
      <c r="CY7" s="270"/>
      <c r="CZ7" s="270"/>
      <c r="DA7" s="270"/>
      <c r="DB7" s="270"/>
      <c r="DC7" s="270"/>
      <c r="DD7" s="273"/>
      <c r="DE7" s="283"/>
      <c r="DF7" s="262"/>
      <c r="DG7" s="262"/>
      <c r="DH7" s="270"/>
      <c r="DI7" s="270"/>
      <c r="DJ7" s="270"/>
      <c r="DK7" s="270"/>
      <c r="DL7" s="270"/>
      <c r="DM7" s="279"/>
    </row>
    <row r="8" spans="1:117" ht="18">
      <c r="A8" s="43">
        <f>EnterTeamInfo!A8</f>
        <v>7</v>
      </c>
      <c r="B8" s="39">
        <f>EnterTeamInfo!B8</f>
        <v>9190</v>
      </c>
      <c r="C8" s="40" t="str">
        <f>EnterTeamInfo!C8</f>
        <v>Robotic Bees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3"/>
      <c r="P8" s="293"/>
      <c r="Q8" s="293"/>
      <c r="R8" s="294"/>
      <c r="S8" s="276"/>
      <c r="T8" s="276"/>
      <c r="U8" s="276"/>
      <c r="V8" s="41"/>
      <c r="W8" s="41"/>
      <c r="X8" s="41"/>
      <c r="Y8" s="41"/>
      <c r="Z8" s="41"/>
      <c r="AA8" s="41"/>
      <c r="AB8" s="41"/>
      <c r="AC8" s="41"/>
      <c r="AD8" s="41"/>
      <c r="AE8" s="41"/>
      <c r="AF8" s="251" t="s">
        <v>6</v>
      </c>
      <c r="AG8" s="251"/>
      <c r="AH8" s="41"/>
      <c r="AI8" s="41"/>
      <c r="AJ8" s="41"/>
      <c r="AK8" s="41"/>
      <c r="AL8" s="41"/>
      <c r="AM8" s="41"/>
      <c r="AN8" s="160" t="s">
        <v>4</v>
      </c>
      <c r="AO8" s="160"/>
      <c r="AP8" s="41"/>
      <c r="AQ8" s="41"/>
      <c r="AR8" s="41"/>
      <c r="AS8" s="41"/>
      <c r="AT8" s="41"/>
      <c r="AU8" s="41"/>
      <c r="AV8" s="41"/>
      <c r="AW8" s="257"/>
      <c r="AX8" s="257"/>
      <c r="AY8" s="257"/>
      <c r="AZ8" s="257"/>
      <c r="BA8" s="257"/>
      <c r="BB8" s="257"/>
      <c r="BC8" s="257"/>
      <c r="BD8" s="257"/>
      <c r="BE8" s="257"/>
      <c r="BF8" s="261" t="s">
        <v>26</v>
      </c>
      <c r="BG8" s="261"/>
      <c r="BH8" s="261"/>
      <c r="BI8" s="262" t="s">
        <v>62</v>
      </c>
      <c r="BJ8" s="262"/>
      <c r="BK8" s="262"/>
      <c r="BL8" s="259" t="s">
        <v>24</v>
      </c>
      <c r="BM8" s="259"/>
      <c r="BN8" s="259"/>
      <c r="BO8" s="260" t="s">
        <v>25</v>
      </c>
      <c r="BP8" s="260"/>
      <c r="BQ8" s="260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160" t="s">
        <v>5</v>
      </c>
      <c r="CC8" s="160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251" t="s">
        <v>0</v>
      </c>
      <c r="CO8" s="251"/>
      <c r="CP8" s="41"/>
      <c r="CQ8" s="41"/>
      <c r="CR8" s="41"/>
      <c r="CS8" s="41"/>
      <c r="CT8" s="41"/>
      <c r="CU8" s="41"/>
      <c r="CV8" s="276"/>
      <c r="CW8" s="276"/>
      <c r="CX8" s="276"/>
      <c r="CY8" s="270"/>
      <c r="CZ8" s="270"/>
      <c r="DA8" s="270"/>
      <c r="DB8" s="270"/>
      <c r="DC8" s="270"/>
      <c r="DD8" s="273"/>
      <c r="DE8" s="283"/>
      <c r="DF8" s="262"/>
      <c r="DG8" s="262"/>
      <c r="DH8" s="270"/>
      <c r="DI8" s="270"/>
      <c r="DJ8" s="270"/>
      <c r="DK8" s="270"/>
      <c r="DL8" s="270"/>
      <c r="DM8" s="279"/>
    </row>
    <row r="9" spans="1:117" ht="18">
      <c r="A9" s="43">
        <f>EnterTeamInfo!A9</f>
        <v>8</v>
      </c>
      <c r="B9" s="39">
        <f>EnterTeamInfo!B9</f>
        <v>9377</v>
      </c>
      <c r="C9" s="40" t="str">
        <f>EnterTeamInfo!C9</f>
        <v>Mat Scientists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3"/>
      <c r="P9" s="293"/>
      <c r="Q9" s="293"/>
      <c r="R9" s="294"/>
      <c r="S9" s="276"/>
      <c r="T9" s="276"/>
      <c r="U9" s="276"/>
      <c r="V9" s="41"/>
      <c r="W9" s="41"/>
      <c r="X9" s="41"/>
      <c r="Y9" s="41"/>
      <c r="Z9" s="41"/>
      <c r="AA9" s="41"/>
      <c r="AB9" s="41"/>
      <c r="AC9" s="41"/>
      <c r="AD9" s="251" t="s">
        <v>6</v>
      </c>
      <c r="AE9" s="251"/>
      <c r="AF9" s="41"/>
      <c r="AG9" s="41"/>
      <c r="AH9" s="41"/>
      <c r="AI9" s="41"/>
      <c r="AJ9" s="41"/>
      <c r="AK9" s="41"/>
      <c r="AL9" s="41"/>
      <c r="AM9" s="41"/>
      <c r="AN9" s="160" t="s">
        <v>5</v>
      </c>
      <c r="AO9" s="160"/>
      <c r="AP9" s="41"/>
      <c r="AQ9" s="41"/>
      <c r="AR9" s="41"/>
      <c r="AS9" s="41"/>
      <c r="AT9" s="41"/>
      <c r="AU9" s="41"/>
      <c r="AV9" s="41"/>
      <c r="AW9" s="257"/>
      <c r="AX9" s="257"/>
      <c r="AY9" s="257"/>
      <c r="AZ9" s="257"/>
      <c r="BA9" s="257"/>
      <c r="BB9" s="257"/>
      <c r="BC9" s="257"/>
      <c r="BD9" s="257"/>
      <c r="BE9" s="257"/>
      <c r="BF9" s="260" t="s">
        <v>25</v>
      </c>
      <c r="BG9" s="260"/>
      <c r="BH9" s="260"/>
      <c r="BI9" s="261" t="s">
        <v>26</v>
      </c>
      <c r="BJ9" s="261"/>
      <c r="BK9" s="261"/>
      <c r="BL9" s="262" t="s">
        <v>62</v>
      </c>
      <c r="BM9" s="262"/>
      <c r="BN9" s="262"/>
      <c r="BO9" s="259" t="s">
        <v>24</v>
      </c>
      <c r="BP9" s="259"/>
      <c r="BQ9" s="259"/>
      <c r="BR9" s="41"/>
      <c r="BS9" s="41"/>
      <c r="BT9" s="41"/>
      <c r="BU9" s="41"/>
      <c r="BV9" s="41"/>
      <c r="BW9" s="41"/>
      <c r="BX9" s="41"/>
      <c r="BY9" s="41"/>
      <c r="BZ9" s="41"/>
      <c r="CA9" s="251" t="s">
        <v>6</v>
      </c>
      <c r="CB9" s="25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160" t="s">
        <v>4</v>
      </c>
      <c r="CP9" s="160"/>
      <c r="CQ9" s="41"/>
      <c r="CR9" s="41"/>
      <c r="CS9" s="41"/>
      <c r="CT9" s="41"/>
      <c r="CU9" s="41"/>
      <c r="CV9" s="276"/>
      <c r="CW9" s="276"/>
      <c r="CX9" s="276"/>
      <c r="CY9" s="270"/>
      <c r="CZ9" s="270"/>
      <c r="DA9" s="270"/>
      <c r="DB9" s="270"/>
      <c r="DC9" s="270"/>
      <c r="DD9" s="273"/>
      <c r="DE9" s="283"/>
      <c r="DF9" s="262"/>
      <c r="DG9" s="262"/>
      <c r="DH9" s="270"/>
      <c r="DI9" s="270"/>
      <c r="DJ9" s="270"/>
      <c r="DK9" s="270"/>
      <c r="DL9" s="270"/>
      <c r="DM9" s="279"/>
    </row>
    <row r="10" spans="1:117" ht="18">
      <c r="A10" s="43">
        <f>EnterTeamInfo!A10</f>
        <v>9</v>
      </c>
      <c r="B10" s="39">
        <f>EnterTeamInfo!B10</f>
        <v>12604</v>
      </c>
      <c r="C10" s="40" t="str">
        <f>EnterTeamInfo!C10</f>
        <v>Mechanical Maccabees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3"/>
      <c r="P10" s="293"/>
      <c r="Q10" s="293"/>
      <c r="R10" s="294"/>
      <c r="S10" s="276"/>
      <c r="T10" s="276"/>
      <c r="U10" s="276"/>
      <c r="V10" s="41"/>
      <c r="W10" s="41"/>
      <c r="X10" s="41"/>
      <c r="Y10" s="41"/>
      <c r="Z10" s="41"/>
      <c r="AA10" s="41"/>
      <c r="AB10" s="251" t="s">
        <v>6</v>
      </c>
      <c r="AC10" s="25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251" t="s">
        <v>0</v>
      </c>
      <c r="AR10" s="251"/>
      <c r="AS10" s="41"/>
      <c r="AT10" s="41"/>
      <c r="AU10" s="41"/>
      <c r="AV10" s="41"/>
      <c r="AW10" s="257"/>
      <c r="AX10" s="257"/>
      <c r="AY10" s="257"/>
      <c r="AZ10" s="257"/>
      <c r="BA10" s="257"/>
      <c r="BB10" s="257"/>
      <c r="BC10" s="257"/>
      <c r="BD10" s="257"/>
      <c r="BE10" s="257"/>
      <c r="BF10" s="41"/>
      <c r="BG10" s="41"/>
      <c r="BH10" s="41"/>
      <c r="BI10" s="41"/>
      <c r="BJ10" s="41"/>
      <c r="BK10" s="41"/>
      <c r="BL10" s="41"/>
      <c r="BM10" s="160" t="s">
        <v>4</v>
      </c>
      <c r="BN10" s="160"/>
      <c r="BO10" s="41"/>
      <c r="BP10" s="41"/>
      <c r="BQ10" s="41"/>
      <c r="BR10" s="41"/>
      <c r="BS10" s="41"/>
      <c r="BT10" s="41"/>
      <c r="BU10" s="259" t="s">
        <v>24</v>
      </c>
      <c r="BV10" s="259"/>
      <c r="BW10" s="259"/>
      <c r="BX10" s="260" t="s">
        <v>25</v>
      </c>
      <c r="BY10" s="260"/>
      <c r="BZ10" s="260"/>
      <c r="CA10" s="261" t="s">
        <v>26</v>
      </c>
      <c r="CB10" s="261"/>
      <c r="CC10" s="261"/>
      <c r="CD10" s="262" t="s">
        <v>62</v>
      </c>
      <c r="CE10" s="262"/>
      <c r="CF10" s="262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160" t="s">
        <v>5</v>
      </c>
      <c r="CT10" s="160"/>
      <c r="CU10" s="41"/>
      <c r="CV10" s="276"/>
      <c r="CW10" s="276"/>
      <c r="CX10" s="276"/>
      <c r="CY10" s="270"/>
      <c r="CZ10" s="270"/>
      <c r="DA10" s="270"/>
      <c r="DB10" s="270"/>
      <c r="DC10" s="270"/>
      <c r="DD10" s="273"/>
      <c r="DE10" s="283"/>
      <c r="DF10" s="262"/>
      <c r="DG10" s="262"/>
      <c r="DH10" s="270"/>
      <c r="DI10" s="270"/>
      <c r="DJ10" s="270"/>
      <c r="DK10" s="270"/>
      <c r="DL10" s="270"/>
      <c r="DM10" s="279"/>
    </row>
    <row r="11" spans="1:117" ht="18">
      <c r="A11" s="43">
        <f>EnterTeamInfo!A11</f>
        <v>10</v>
      </c>
      <c r="B11" s="39">
        <f>EnterTeamInfo!B11</f>
        <v>10345</v>
      </c>
      <c r="C11" s="40" t="str">
        <f>EnterTeamInfo!C11</f>
        <v>Blach Boys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3"/>
      <c r="P11" s="293"/>
      <c r="Q11" s="293"/>
      <c r="R11" s="294"/>
      <c r="S11" s="276"/>
      <c r="T11" s="276"/>
      <c r="U11" s="276"/>
      <c r="V11" s="41"/>
      <c r="W11" s="41"/>
      <c r="X11" s="41"/>
      <c r="Y11" s="41"/>
      <c r="Z11" s="251" t="s">
        <v>6</v>
      </c>
      <c r="AA11" s="25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251" t="s">
        <v>6</v>
      </c>
      <c r="AR11" s="251"/>
      <c r="AS11" s="41"/>
      <c r="AT11" s="41"/>
      <c r="AU11" s="41"/>
      <c r="AV11" s="41"/>
      <c r="AW11" s="257"/>
      <c r="AX11" s="257"/>
      <c r="AY11" s="257"/>
      <c r="AZ11" s="257"/>
      <c r="BA11" s="257"/>
      <c r="BB11" s="257"/>
      <c r="BC11" s="257"/>
      <c r="BD11" s="257"/>
      <c r="BE11" s="257"/>
      <c r="BF11" s="41"/>
      <c r="BG11" s="41"/>
      <c r="BH11" s="41"/>
      <c r="BI11" s="41"/>
      <c r="BJ11" s="41"/>
      <c r="BK11" s="41"/>
      <c r="BL11" s="251" t="s">
        <v>0</v>
      </c>
      <c r="BM11" s="251"/>
      <c r="BN11" s="41"/>
      <c r="BO11" s="41"/>
      <c r="BP11" s="41"/>
      <c r="BQ11" s="41"/>
      <c r="BR11" s="41"/>
      <c r="BS11" s="41"/>
      <c r="BT11" s="41"/>
      <c r="BU11" s="262" t="s">
        <v>62</v>
      </c>
      <c r="BV11" s="262"/>
      <c r="BW11" s="262"/>
      <c r="BX11" s="259" t="s">
        <v>24</v>
      </c>
      <c r="BY11" s="259"/>
      <c r="BZ11" s="259"/>
      <c r="CA11" s="260" t="s">
        <v>25</v>
      </c>
      <c r="CB11" s="260"/>
      <c r="CC11" s="260"/>
      <c r="CD11" s="261" t="s">
        <v>26</v>
      </c>
      <c r="CE11" s="261"/>
      <c r="CF11" s="26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251" t="s">
        <v>6</v>
      </c>
      <c r="CS11" s="251"/>
      <c r="CT11" s="41"/>
      <c r="CU11" s="41"/>
      <c r="CV11" s="276"/>
      <c r="CW11" s="276"/>
      <c r="CX11" s="276"/>
      <c r="CY11" s="270"/>
      <c r="CZ11" s="270"/>
      <c r="DA11" s="270"/>
      <c r="DB11" s="270"/>
      <c r="DC11" s="270"/>
      <c r="DD11" s="273"/>
      <c r="DE11" s="283"/>
      <c r="DF11" s="262"/>
      <c r="DG11" s="262"/>
      <c r="DH11" s="270"/>
      <c r="DI11" s="270"/>
      <c r="DJ11" s="270"/>
      <c r="DK11" s="270"/>
      <c r="DL11" s="270"/>
      <c r="DM11" s="279"/>
    </row>
    <row r="12" spans="1:117" ht="18">
      <c r="A12" s="43">
        <f>EnterTeamInfo!A12</f>
        <v>11</v>
      </c>
      <c r="B12" s="39">
        <f>EnterTeamInfo!B12</f>
        <v>10467</v>
      </c>
      <c r="C12" s="40" t="str">
        <f>EnterTeamInfo!C12</f>
        <v>Related Dangers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3"/>
      <c r="P12" s="293"/>
      <c r="Q12" s="293"/>
      <c r="R12" s="294"/>
      <c r="S12" s="276"/>
      <c r="T12" s="276"/>
      <c r="U12" s="276"/>
      <c r="V12" s="41"/>
      <c r="W12" s="41"/>
      <c r="X12" s="251" t="s">
        <v>6</v>
      </c>
      <c r="Y12" s="25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160" t="s">
        <v>4</v>
      </c>
      <c r="AS12" s="160"/>
      <c r="AT12" s="41"/>
      <c r="AU12" s="41"/>
      <c r="AV12" s="41"/>
      <c r="AW12" s="257"/>
      <c r="AX12" s="257"/>
      <c r="AY12" s="257"/>
      <c r="AZ12" s="257"/>
      <c r="BA12" s="257"/>
      <c r="BB12" s="257"/>
      <c r="BC12" s="257"/>
      <c r="BD12" s="257"/>
      <c r="BE12" s="257"/>
      <c r="BF12" s="41"/>
      <c r="BG12" s="41"/>
      <c r="BH12" s="41"/>
      <c r="BI12" s="41"/>
      <c r="BJ12" s="41"/>
      <c r="BK12" s="41"/>
      <c r="BL12" s="41"/>
      <c r="BM12" s="160" t="s">
        <v>5</v>
      </c>
      <c r="BN12" s="160"/>
      <c r="BO12" s="41"/>
      <c r="BP12" s="41"/>
      <c r="BQ12" s="41"/>
      <c r="BR12" s="41"/>
      <c r="BS12" s="41"/>
      <c r="BT12" s="41"/>
      <c r="BU12" s="261" t="s">
        <v>26</v>
      </c>
      <c r="BV12" s="261"/>
      <c r="BW12" s="261"/>
      <c r="BX12" s="262" t="s">
        <v>62</v>
      </c>
      <c r="BY12" s="262"/>
      <c r="BZ12" s="262"/>
      <c r="CA12" s="259" t="s">
        <v>24</v>
      </c>
      <c r="CB12" s="259"/>
      <c r="CC12" s="259"/>
      <c r="CD12" s="260" t="s">
        <v>25</v>
      </c>
      <c r="CE12" s="260"/>
      <c r="CF12" s="260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251" t="s">
        <v>0</v>
      </c>
      <c r="CS12" s="251"/>
      <c r="CT12" s="41"/>
      <c r="CU12" s="41"/>
      <c r="CV12" s="276"/>
      <c r="CW12" s="276"/>
      <c r="CX12" s="276"/>
      <c r="CY12" s="270"/>
      <c r="CZ12" s="270"/>
      <c r="DA12" s="270"/>
      <c r="DB12" s="270"/>
      <c r="DC12" s="270"/>
      <c r="DD12" s="273"/>
      <c r="DE12" s="283"/>
      <c r="DF12" s="262"/>
      <c r="DG12" s="262"/>
      <c r="DH12" s="270"/>
      <c r="DI12" s="270"/>
      <c r="DJ12" s="270"/>
      <c r="DK12" s="270"/>
      <c r="DL12" s="270"/>
      <c r="DM12" s="279"/>
    </row>
    <row r="13" spans="1:117" ht="18">
      <c r="A13" s="43">
        <f>EnterTeamInfo!A13</f>
        <v>12</v>
      </c>
      <c r="B13" s="39">
        <f>EnterTeamInfo!B13</f>
        <v>11600</v>
      </c>
      <c r="C13" s="40" t="str">
        <f>EnterTeamInfo!C13</f>
        <v>Magic Dunkeys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3"/>
      <c r="P13" s="293"/>
      <c r="Q13" s="293"/>
      <c r="R13" s="294"/>
      <c r="S13" s="276"/>
      <c r="T13" s="276"/>
      <c r="U13" s="276"/>
      <c r="V13" s="251" t="s">
        <v>6</v>
      </c>
      <c r="W13" s="25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160" t="s">
        <v>5</v>
      </c>
      <c r="AS13" s="160"/>
      <c r="AT13" s="41"/>
      <c r="AU13" s="41"/>
      <c r="AV13" s="41"/>
      <c r="AW13" s="258"/>
      <c r="AX13" s="258"/>
      <c r="AY13" s="258"/>
      <c r="AZ13" s="258"/>
      <c r="BA13" s="258"/>
      <c r="BB13" s="258"/>
      <c r="BC13" s="258"/>
      <c r="BD13" s="258"/>
      <c r="BE13" s="258"/>
      <c r="BF13" s="41"/>
      <c r="BG13" s="41"/>
      <c r="BH13" s="41"/>
      <c r="BI13" s="41"/>
      <c r="BJ13" s="41"/>
      <c r="BK13" s="41"/>
      <c r="BL13" s="251" t="s">
        <v>6</v>
      </c>
      <c r="BM13" s="251"/>
      <c r="BN13" s="41"/>
      <c r="BO13" s="41"/>
      <c r="BP13" s="41"/>
      <c r="BQ13" s="41"/>
      <c r="BR13" s="41"/>
      <c r="BS13" s="41"/>
      <c r="BT13" s="41"/>
      <c r="BU13" s="260" t="s">
        <v>25</v>
      </c>
      <c r="BV13" s="260"/>
      <c r="BW13" s="260"/>
      <c r="BX13" s="261" t="s">
        <v>26</v>
      </c>
      <c r="BY13" s="261"/>
      <c r="BZ13" s="261"/>
      <c r="CA13" s="262" t="s">
        <v>62</v>
      </c>
      <c r="CB13" s="262"/>
      <c r="CC13" s="262"/>
      <c r="CD13" s="259" t="s">
        <v>24</v>
      </c>
      <c r="CE13" s="259"/>
      <c r="CF13" s="259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160" t="s">
        <v>4</v>
      </c>
      <c r="CT13" s="160"/>
      <c r="CU13" s="41"/>
      <c r="CV13" s="276"/>
      <c r="CW13" s="276"/>
      <c r="CX13" s="276"/>
      <c r="CY13" s="270"/>
      <c r="CZ13" s="270"/>
      <c r="DA13" s="270"/>
      <c r="DB13" s="270"/>
      <c r="DC13" s="270"/>
      <c r="DD13" s="273"/>
      <c r="DE13" s="283"/>
      <c r="DF13" s="262"/>
      <c r="DG13" s="262"/>
      <c r="DH13" s="270"/>
      <c r="DI13" s="270"/>
      <c r="DJ13" s="270"/>
      <c r="DK13" s="270"/>
      <c r="DL13" s="270"/>
      <c r="DM13" s="279"/>
    </row>
    <row r="14" spans="1:117" ht="18">
      <c r="A14" s="43">
        <f>EnterTeamInfo!A14</f>
        <v>13</v>
      </c>
      <c r="B14" s="39">
        <f>EnterTeamInfo!B14</f>
        <v>11736</v>
      </c>
      <c r="C14" s="40" t="str">
        <f>EnterTeamInfo!C14</f>
        <v>Panthers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3"/>
      <c r="P14" s="293"/>
      <c r="Q14" s="293"/>
      <c r="R14" s="294"/>
      <c r="S14" s="276"/>
      <c r="T14" s="276"/>
      <c r="U14" s="276"/>
      <c r="V14" s="251" t="s">
        <v>4</v>
      </c>
      <c r="W14" s="25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259" t="s">
        <v>27</v>
      </c>
      <c r="AL14" s="259"/>
      <c r="AM14" s="259"/>
      <c r="AN14" s="260" t="s">
        <v>28</v>
      </c>
      <c r="AO14" s="260"/>
      <c r="AP14" s="260"/>
      <c r="AQ14" s="261" t="s">
        <v>29</v>
      </c>
      <c r="AR14" s="261"/>
      <c r="AS14" s="261"/>
      <c r="AT14" s="262" t="s">
        <v>62</v>
      </c>
      <c r="AU14" s="262"/>
      <c r="AV14" s="262"/>
      <c r="AW14" s="256" t="s">
        <v>3</v>
      </c>
      <c r="AX14" s="256"/>
      <c r="AY14" s="256"/>
      <c r="AZ14" s="256"/>
      <c r="BA14" s="256"/>
      <c r="BB14" s="256"/>
      <c r="BC14" s="256"/>
      <c r="BD14" s="256"/>
      <c r="BE14" s="256"/>
      <c r="BF14" s="41"/>
      <c r="BG14" s="41"/>
      <c r="BH14" s="41"/>
      <c r="BI14" s="41"/>
      <c r="BJ14" s="251" t="s">
        <v>0</v>
      </c>
      <c r="BK14" s="25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160" t="s">
        <v>4</v>
      </c>
      <c r="CA14" s="160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160" t="s">
        <v>5</v>
      </c>
      <c r="CN14" s="160"/>
      <c r="CO14" s="41"/>
      <c r="CP14" s="41"/>
      <c r="CQ14" s="41"/>
      <c r="CR14" s="41"/>
      <c r="CS14" s="41"/>
      <c r="CT14" s="41"/>
      <c r="CU14" s="41"/>
      <c r="CV14" s="276"/>
      <c r="CW14" s="276"/>
      <c r="CX14" s="276"/>
      <c r="CY14" s="270"/>
      <c r="CZ14" s="270"/>
      <c r="DA14" s="270"/>
      <c r="DB14" s="270"/>
      <c r="DC14" s="270"/>
      <c r="DD14" s="273"/>
      <c r="DE14" s="283"/>
      <c r="DF14" s="262"/>
      <c r="DG14" s="262"/>
      <c r="DH14" s="270"/>
      <c r="DI14" s="270"/>
      <c r="DJ14" s="270"/>
      <c r="DK14" s="270"/>
      <c r="DL14" s="270"/>
      <c r="DM14" s="279"/>
    </row>
    <row r="15" spans="1:117" ht="18">
      <c r="A15" s="43">
        <f>EnterTeamInfo!A15</f>
        <v>14</v>
      </c>
      <c r="B15" s="39">
        <f>EnterTeamInfo!B15</f>
        <v>11807</v>
      </c>
      <c r="C15" s="40" t="str">
        <f>EnterTeamInfo!C15</f>
        <v>Stormchasers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3"/>
      <c r="P15" s="293"/>
      <c r="Q15" s="293"/>
      <c r="R15" s="294"/>
      <c r="S15" s="276"/>
      <c r="T15" s="276"/>
      <c r="U15" s="276"/>
      <c r="V15" s="41"/>
      <c r="W15" s="41"/>
      <c r="X15" s="251" t="s">
        <v>4</v>
      </c>
      <c r="Y15" s="25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262" t="s">
        <v>62</v>
      </c>
      <c r="AL15" s="262"/>
      <c r="AM15" s="262"/>
      <c r="AN15" s="259" t="s">
        <v>27</v>
      </c>
      <c r="AO15" s="259"/>
      <c r="AP15" s="259"/>
      <c r="AQ15" s="260" t="s">
        <v>28</v>
      </c>
      <c r="AR15" s="260"/>
      <c r="AS15" s="260"/>
      <c r="AT15" s="261" t="s">
        <v>29</v>
      </c>
      <c r="AU15" s="261"/>
      <c r="AV15" s="261"/>
      <c r="AW15" s="257"/>
      <c r="AX15" s="257"/>
      <c r="AY15" s="257"/>
      <c r="AZ15" s="257"/>
      <c r="BA15" s="257"/>
      <c r="BB15" s="257"/>
      <c r="BC15" s="257"/>
      <c r="BD15" s="257"/>
      <c r="BE15" s="257"/>
      <c r="BF15" s="41"/>
      <c r="BG15" s="41"/>
      <c r="BH15" s="41"/>
      <c r="BI15" s="41"/>
      <c r="BJ15" s="251" t="s">
        <v>6</v>
      </c>
      <c r="BK15" s="25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251" t="s">
        <v>0</v>
      </c>
      <c r="BZ15" s="25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251" t="s">
        <v>6</v>
      </c>
      <c r="CM15" s="251"/>
      <c r="CN15" s="41"/>
      <c r="CO15" s="41"/>
      <c r="CP15" s="41"/>
      <c r="CQ15" s="41"/>
      <c r="CR15" s="41"/>
      <c r="CS15" s="41"/>
      <c r="CT15" s="41"/>
      <c r="CU15" s="41"/>
      <c r="CV15" s="276"/>
      <c r="CW15" s="276"/>
      <c r="CX15" s="276"/>
      <c r="CY15" s="270"/>
      <c r="CZ15" s="270"/>
      <c r="DA15" s="270"/>
      <c r="DB15" s="270"/>
      <c r="DC15" s="270"/>
      <c r="DD15" s="273"/>
      <c r="DE15" s="283"/>
      <c r="DF15" s="262"/>
      <c r="DG15" s="262"/>
      <c r="DH15" s="270"/>
      <c r="DI15" s="270"/>
      <c r="DJ15" s="270"/>
      <c r="DK15" s="270"/>
      <c r="DL15" s="270"/>
      <c r="DM15" s="279"/>
    </row>
    <row r="16" spans="1:117" ht="18">
      <c r="A16" s="43">
        <f>EnterTeamInfo!A16</f>
        <v>15</v>
      </c>
      <c r="B16" s="39">
        <f>EnterTeamInfo!B16</f>
        <v>11932</v>
      </c>
      <c r="C16" s="40" t="str">
        <f>EnterTeamInfo!C16</f>
        <v>Flying Pigs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3"/>
      <c r="P16" s="293"/>
      <c r="Q16" s="293"/>
      <c r="R16" s="294"/>
      <c r="S16" s="276"/>
      <c r="T16" s="276"/>
      <c r="U16" s="276"/>
      <c r="V16" s="41"/>
      <c r="W16" s="41"/>
      <c r="X16" s="41"/>
      <c r="Y16" s="41"/>
      <c r="Z16" s="251" t="s">
        <v>4</v>
      </c>
      <c r="AA16" s="251"/>
      <c r="AB16" s="41"/>
      <c r="AC16" s="41"/>
      <c r="AD16" s="41"/>
      <c r="AE16" s="41"/>
      <c r="AF16" s="41"/>
      <c r="AG16" s="41"/>
      <c r="AH16" s="41"/>
      <c r="AI16" s="41"/>
      <c r="AJ16" s="41"/>
      <c r="AK16" s="261" t="s">
        <v>29</v>
      </c>
      <c r="AL16" s="261"/>
      <c r="AM16" s="261"/>
      <c r="AN16" s="262" t="s">
        <v>62</v>
      </c>
      <c r="AO16" s="262"/>
      <c r="AP16" s="262"/>
      <c r="AQ16" s="259" t="s">
        <v>27</v>
      </c>
      <c r="AR16" s="259"/>
      <c r="AS16" s="259"/>
      <c r="AT16" s="260" t="s">
        <v>28</v>
      </c>
      <c r="AU16" s="260"/>
      <c r="AV16" s="260"/>
      <c r="AW16" s="257"/>
      <c r="AX16" s="257"/>
      <c r="AY16" s="257"/>
      <c r="AZ16" s="257"/>
      <c r="BA16" s="257"/>
      <c r="BB16" s="257"/>
      <c r="BC16" s="257"/>
      <c r="BD16" s="257"/>
      <c r="BE16" s="257"/>
      <c r="BF16" s="41"/>
      <c r="BG16" s="41"/>
      <c r="BH16" s="41"/>
      <c r="BI16" s="41"/>
      <c r="BJ16" s="41"/>
      <c r="BK16" s="160" t="s">
        <v>4</v>
      </c>
      <c r="BL16" s="16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160" t="s">
        <v>5</v>
      </c>
      <c r="CA16" s="160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251" t="s">
        <v>0</v>
      </c>
      <c r="CM16" s="251"/>
      <c r="CN16" s="41"/>
      <c r="CO16" s="41"/>
      <c r="CP16" s="41"/>
      <c r="CQ16" s="41"/>
      <c r="CR16" s="41"/>
      <c r="CS16" s="41"/>
      <c r="CT16" s="41"/>
      <c r="CU16" s="41"/>
      <c r="CV16" s="276"/>
      <c r="CW16" s="276"/>
      <c r="CX16" s="276"/>
      <c r="CY16" s="270"/>
      <c r="CZ16" s="270"/>
      <c r="DA16" s="270"/>
      <c r="DB16" s="270"/>
      <c r="DC16" s="270"/>
      <c r="DD16" s="273"/>
      <c r="DE16" s="283"/>
      <c r="DF16" s="262"/>
      <c r="DG16" s="262"/>
      <c r="DH16" s="270"/>
      <c r="DI16" s="270"/>
      <c r="DJ16" s="270"/>
      <c r="DK16" s="270"/>
      <c r="DL16" s="270"/>
      <c r="DM16" s="279"/>
    </row>
    <row r="17" spans="1:117" ht="18">
      <c r="A17" s="43">
        <f>EnterTeamInfo!A17</f>
        <v>16</v>
      </c>
      <c r="B17" s="39">
        <f>EnterTeamInfo!B17</f>
        <v>10075</v>
      </c>
      <c r="C17" s="40" t="str">
        <f>EnterTeamInfo!C17</f>
        <v>Mindstorm detectives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3"/>
      <c r="P17" s="293"/>
      <c r="Q17" s="293"/>
      <c r="R17" s="294"/>
      <c r="S17" s="276"/>
      <c r="T17" s="276"/>
      <c r="U17" s="276"/>
      <c r="V17" s="41"/>
      <c r="W17" s="41"/>
      <c r="X17" s="41"/>
      <c r="Y17" s="41"/>
      <c r="Z17" s="41"/>
      <c r="AA17" s="41"/>
      <c r="AB17" s="251" t="s">
        <v>4</v>
      </c>
      <c r="AC17" s="251"/>
      <c r="AD17" s="41"/>
      <c r="AE17" s="41"/>
      <c r="AF17" s="41"/>
      <c r="AG17" s="41"/>
      <c r="AH17" s="41"/>
      <c r="AI17" s="41"/>
      <c r="AJ17" s="41"/>
      <c r="AK17" s="260" t="s">
        <v>28</v>
      </c>
      <c r="AL17" s="260"/>
      <c r="AM17" s="260"/>
      <c r="AN17" s="261" t="s">
        <v>29</v>
      </c>
      <c r="AO17" s="261"/>
      <c r="AP17" s="261"/>
      <c r="AQ17" s="262" t="s">
        <v>62</v>
      </c>
      <c r="AR17" s="262"/>
      <c r="AS17" s="262"/>
      <c r="AT17" s="259" t="s">
        <v>27</v>
      </c>
      <c r="AU17" s="259"/>
      <c r="AV17" s="259"/>
      <c r="AW17" s="257"/>
      <c r="AX17" s="257"/>
      <c r="AY17" s="257"/>
      <c r="AZ17" s="257"/>
      <c r="BA17" s="257"/>
      <c r="BB17" s="257"/>
      <c r="BC17" s="257"/>
      <c r="BD17" s="257"/>
      <c r="BE17" s="257"/>
      <c r="BF17" s="41"/>
      <c r="BG17" s="41"/>
      <c r="BH17" s="41"/>
      <c r="BI17" s="41"/>
      <c r="BJ17" s="41"/>
      <c r="BK17" s="160" t="s">
        <v>5</v>
      </c>
      <c r="BL17" s="160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251" t="s">
        <v>6</v>
      </c>
      <c r="BZ17" s="25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160" t="s">
        <v>4</v>
      </c>
      <c r="CN17" s="160"/>
      <c r="CO17" s="41"/>
      <c r="CP17" s="41"/>
      <c r="CQ17" s="41"/>
      <c r="CR17" s="41"/>
      <c r="CS17" s="41"/>
      <c r="CT17" s="41"/>
      <c r="CU17" s="41"/>
      <c r="CV17" s="276"/>
      <c r="CW17" s="276"/>
      <c r="CX17" s="276"/>
      <c r="CY17" s="270"/>
      <c r="CZ17" s="270"/>
      <c r="DA17" s="270"/>
      <c r="DB17" s="270"/>
      <c r="DC17" s="270"/>
      <c r="DD17" s="273"/>
      <c r="DE17" s="283"/>
      <c r="DF17" s="262"/>
      <c r="DG17" s="262"/>
      <c r="DH17" s="270"/>
      <c r="DI17" s="270"/>
      <c r="DJ17" s="270"/>
      <c r="DK17" s="270"/>
      <c r="DL17" s="270"/>
      <c r="DM17" s="279"/>
    </row>
    <row r="18" spans="1:117" ht="18">
      <c r="A18" s="43">
        <f>EnterTeamInfo!A18</f>
        <v>17</v>
      </c>
      <c r="B18" s="39">
        <f>EnterTeamInfo!B18</f>
        <v>12607</v>
      </c>
      <c r="C18" s="40" t="str">
        <f>EnterTeamInfo!C18</f>
        <v>Robot Fragments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3"/>
      <c r="P18" s="293"/>
      <c r="Q18" s="293"/>
      <c r="R18" s="294"/>
      <c r="S18" s="276"/>
      <c r="T18" s="276"/>
      <c r="U18" s="276"/>
      <c r="V18" s="41"/>
      <c r="W18" s="41"/>
      <c r="X18" s="41"/>
      <c r="Y18" s="41"/>
      <c r="Z18" s="41"/>
      <c r="AA18" s="41"/>
      <c r="AB18" s="41"/>
      <c r="AC18" s="41"/>
      <c r="AD18" s="251" t="s">
        <v>4</v>
      </c>
      <c r="AE18" s="251"/>
      <c r="AF18" s="41"/>
      <c r="AG18" s="41"/>
      <c r="AH18" s="41"/>
      <c r="AI18" s="41"/>
      <c r="AJ18" s="41"/>
      <c r="AK18" s="41"/>
      <c r="AL18" s="41"/>
      <c r="AM18" s="41"/>
      <c r="AN18" s="41"/>
      <c r="AO18" s="251" t="s">
        <v>0</v>
      </c>
      <c r="AP18" s="251"/>
      <c r="AQ18" s="41"/>
      <c r="AR18" s="41"/>
      <c r="AS18" s="41"/>
      <c r="AT18" s="41"/>
      <c r="AU18" s="41"/>
      <c r="AV18" s="41"/>
      <c r="AW18" s="257"/>
      <c r="AX18" s="257"/>
      <c r="AY18" s="257"/>
      <c r="AZ18" s="257"/>
      <c r="BA18" s="257"/>
      <c r="BB18" s="257"/>
      <c r="BC18" s="257"/>
      <c r="BD18" s="257"/>
      <c r="BE18" s="257"/>
      <c r="BF18" s="259" t="s">
        <v>27</v>
      </c>
      <c r="BG18" s="259"/>
      <c r="BH18" s="259"/>
      <c r="BI18" s="260" t="s">
        <v>28</v>
      </c>
      <c r="BJ18" s="260"/>
      <c r="BK18" s="260"/>
      <c r="BL18" s="261" t="s">
        <v>29</v>
      </c>
      <c r="BM18" s="261"/>
      <c r="BN18" s="261"/>
      <c r="BO18" s="262" t="s">
        <v>62</v>
      </c>
      <c r="BP18" s="262"/>
      <c r="BQ18" s="262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160" t="s">
        <v>4</v>
      </c>
      <c r="CE18" s="160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160" t="s">
        <v>5</v>
      </c>
      <c r="CR18" s="160"/>
      <c r="CS18" s="41"/>
      <c r="CT18" s="41"/>
      <c r="CU18" s="41"/>
      <c r="CV18" s="276"/>
      <c r="CW18" s="276"/>
      <c r="CX18" s="276"/>
      <c r="CY18" s="270"/>
      <c r="CZ18" s="270"/>
      <c r="DA18" s="270"/>
      <c r="DB18" s="270"/>
      <c r="DC18" s="270"/>
      <c r="DD18" s="273"/>
      <c r="DE18" s="283"/>
      <c r="DF18" s="262"/>
      <c r="DG18" s="262"/>
      <c r="DH18" s="270"/>
      <c r="DI18" s="270"/>
      <c r="DJ18" s="270"/>
      <c r="DK18" s="270"/>
      <c r="DL18" s="270"/>
      <c r="DM18" s="279"/>
    </row>
    <row r="19" spans="1:117" ht="18">
      <c r="A19" s="43">
        <f>EnterTeamInfo!A19</f>
        <v>18</v>
      </c>
      <c r="B19" s="39">
        <f>EnterTeamInfo!B19</f>
        <v>12622</v>
      </c>
      <c r="C19" s="40" t="str">
        <f>EnterTeamInfo!C19</f>
        <v>The Rug Rats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3"/>
      <c r="P19" s="293"/>
      <c r="Q19" s="293"/>
      <c r="R19" s="294"/>
      <c r="S19" s="276"/>
      <c r="T19" s="276"/>
      <c r="U19" s="276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251" t="s">
        <v>4</v>
      </c>
      <c r="AG19" s="251"/>
      <c r="AH19" s="41"/>
      <c r="AI19" s="41"/>
      <c r="AJ19" s="41"/>
      <c r="AK19" s="41"/>
      <c r="AL19" s="41"/>
      <c r="AM19" s="41"/>
      <c r="AN19" s="41"/>
      <c r="AO19" s="251" t="s">
        <v>6</v>
      </c>
      <c r="AP19" s="251"/>
      <c r="AQ19" s="41"/>
      <c r="AR19" s="41"/>
      <c r="AS19" s="41"/>
      <c r="AT19" s="41"/>
      <c r="AU19" s="41"/>
      <c r="AV19" s="41"/>
      <c r="AW19" s="257"/>
      <c r="AX19" s="257"/>
      <c r="AY19" s="257"/>
      <c r="AZ19" s="257"/>
      <c r="BA19" s="257"/>
      <c r="BB19" s="257"/>
      <c r="BC19" s="257"/>
      <c r="BD19" s="257"/>
      <c r="BE19" s="257"/>
      <c r="BF19" s="262" t="s">
        <v>62</v>
      </c>
      <c r="BG19" s="262"/>
      <c r="BH19" s="262"/>
      <c r="BI19" s="259" t="s">
        <v>27</v>
      </c>
      <c r="BJ19" s="259"/>
      <c r="BK19" s="259"/>
      <c r="BL19" s="260" t="s">
        <v>28</v>
      </c>
      <c r="BM19" s="260"/>
      <c r="BN19" s="260"/>
      <c r="BO19" s="261" t="s">
        <v>29</v>
      </c>
      <c r="BP19" s="261"/>
      <c r="BQ19" s="26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251" t="s">
        <v>0</v>
      </c>
      <c r="CD19" s="25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251" t="s">
        <v>6</v>
      </c>
      <c r="CQ19" s="251"/>
      <c r="CR19" s="41"/>
      <c r="CS19" s="41"/>
      <c r="CT19" s="41"/>
      <c r="CU19" s="41"/>
      <c r="CV19" s="276"/>
      <c r="CW19" s="276"/>
      <c r="CX19" s="276"/>
      <c r="CY19" s="270"/>
      <c r="CZ19" s="270"/>
      <c r="DA19" s="270"/>
      <c r="DB19" s="270"/>
      <c r="DC19" s="270"/>
      <c r="DD19" s="273"/>
      <c r="DE19" s="283"/>
      <c r="DF19" s="262"/>
      <c r="DG19" s="262"/>
      <c r="DH19" s="270"/>
      <c r="DI19" s="270"/>
      <c r="DJ19" s="270"/>
      <c r="DK19" s="270"/>
      <c r="DL19" s="270"/>
      <c r="DM19" s="279"/>
    </row>
    <row r="20" spans="1:117" ht="18">
      <c r="A20" s="43">
        <f>EnterTeamInfo!A20</f>
        <v>19</v>
      </c>
      <c r="B20" s="39">
        <f>EnterTeamInfo!B20</f>
        <v>13579</v>
      </c>
      <c r="C20" s="40" t="str">
        <f>EnterTeamInfo!C20</f>
        <v>Loyola 5th Grade Boys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3"/>
      <c r="P20" s="293"/>
      <c r="Q20" s="293"/>
      <c r="R20" s="294"/>
      <c r="S20" s="276"/>
      <c r="T20" s="276"/>
      <c r="U20" s="276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251" t="s">
        <v>5</v>
      </c>
      <c r="AG20" s="251"/>
      <c r="AH20" s="41"/>
      <c r="AI20" s="41"/>
      <c r="AJ20" s="41"/>
      <c r="AK20" s="41"/>
      <c r="AL20" s="41"/>
      <c r="AM20" s="41"/>
      <c r="AN20" s="41"/>
      <c r="AO20" s="41"/>
      <c r="AP20" s="160" t="s">
        <v>4</v>
      </c>
      <c r="AQ20" s="160"/>
      <c r="AR20" s="41"/>
      <c r="AS20" s="41"/>
      <c r="AT20" s="41"/>
      <c r="AU20" s="41"/>
      <c r="AV20" s="41"/>
      <c r="AW20" s="257"/>
      <c r="AX20" s="257"/>
      <c r="AY20" s="257"/>
      <c r="AZ20" s="257"/>
      <c r="BA20" s="257"/>
      <c r="BB20" s="257"/>
      <c r="BC20" s="257"/>
      <c r="BD20" s="257"/>
      <c r="BE20" s="257"/>
      <c r="BF20" s="261" t="s">
        <v>29</v>
      </c>
      <c r="BG20" s="261"/>
      <c r="BH20" s="261"/>
      <c r="BI20" s="262" t="s">
        <v>62</v>
      </c>
      <c r="BJ20" s="262"/>
      <c r="BK20" s="262"/>
      <c r="BL20" s="259" t="s">
        <v>27</v>
      </c>
      <c r="BM20" s="259"/>
      <c r="BN20" s="259"/>
      <c r="BO20" s="260" t="s">
        <v>28</v>
      </c>
      <c r="BP20" s="260"/>
      <c r="BQ20" s="260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160" t="s">
        <v>5</v>
      </c>
      <c r="CE20" s="160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251" t="s">
        <v>0</v>
      </c>
      <c r="CQ20" s="251"/>
      <c r="CR20" s="41"/>
      <c r="CS20" s="41"/>
      <c r="CT20" s="41"/>
      <c r="CU20" s="41"/>
      <c r="CV20" s="276"/>
      <c r="CW20" s="276"/>
      <c r="CX20" s="276"/>
      <c r="CY20" s="270"/>
      <c r="CZ20" s="270"/>
      <c r="DA20" s="270"/>
      <c r="DB20" s="270"/>
      <c r="DC20" s="270"/>
      <c r="DD20" s="273"/>
      <c r="DE20" s="283"/>
      <c r="DF20" s="262"/>
      <c r="DG20" s="262"/>
      <c r="DH20" s="270"/>
      <c r="DI20" s="270"/>
      <c r="DJ20" s="270"/>
      <c r="DK20" s="270"/>
      <c r="DL20" s="270"/>
      <c r="DM20" s="279"/>
    </row>
    <row r="21" spans="1:117" ht="18">
      <c r="A21" s="43">
        <f>EnterTeamInfo!A21</f>
        <v>20</v>
      </c>
      <c r="B21" s="39">
        <f>EnterTeamInfo!B21</f>
        <v>14699</v>
      </c>
      <c r="C21" s="40" t="str">
        <f>EnterTeamInfo!C21</f>
        <v>Robo Hobo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3"/>
      <c r="P21" s="293"/>
      <c r="Q21" s="293"/>
      <c r="R21" s="294"/>
      <c r="S21" s="276"/>
      <c r="T21" s="276"/>
      <c r="U21" s="276"/>
      <c r="V21" s="41"/>
      <c r="W21" s="41"/>
      <c r="X21" s="41"/>
      <c r="Y21" s="41"/>
      <c r="Z21" s="41"/>
      <c r="AA21" s="41"/>
      <c r="AB21" s="41"/>
      <c r="AC21" s="41"/>
      <c r="AD21" s="251" t="s">
        <v>5</v>
      </c>
      <c r="AE21" s="25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160" t="s">
        <v>5</v>
      </c>
      <c r="AQ21" s="160"/>
      <c r="AR21" s="41"/>
      <c r="AS21" s="41"/>
      <c r="AT21" s="41"/>
      <c r="AU21" s="41"/>
      <c r="AV21" s="41"/>
      <c r="AW21" s="257"/>
      <c r="AX21" s="257"/>
      <c r="AY21" s="257"/>
      <c r="AZ21" s="257"/>
      <c r="BA21" s="257"/>
      <c r="BB21" s="257"/>
      <c r="BC21" s="257"/>
      <c r="BD21" s="257"/>
      <c r="BE21" s="257"/>
      <c r="BF21" s="260" t="s">
        <v>28</v>
      </c>
      <c r="BG21" s="260"/>
      <c r="BH21" s="260"/>
      <c r="BI21" s="261" t="s">
        <v>29</v>
      </c>
      <c r="BJ21" s="261"/>
      <c r="BK21" s="261"/>
      <c r="BL21" s="262" t="s">
        <v>62</v>
      </c>
      <c r="BM21" s="262"/>
      <c r="BN21" s="262"/>
      <c r="BO21" s="259" t="s">
        <v>27</v>
      </c>
      <c r="BP21" s="259"/>
      <c r="BQ21" s="259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251" t="s">
        <v>6</v>
      </c>
      <c r="CD21" s="25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160" t="s">
        <v>4</v>
      </c>
      <c r="CR21" s="160"/>
      <c r="CS21" s="41"/>
      <c r="CT21" s="41"/>
      <c r="CU21" s="41"/>
      <c r="CV21" s="276"/>
      <c r="CW21" s="276"/>
      <c r="CX21" s="276"/>
      <c r="CY21" s="270"/>
      <c r="CZ21" s="270"/>
      <c r="DA21" s="270"/>
      <c r="DB21" s="270"/>
      <c r="DC21" s="270"/>
      <c r="DD21" s="273"/>
      <c r="DE21" s="283"/>
      <c r="DF21" s="262"/>
      <c r="DG21" s="262"/>
      <c r="DH21" s="270"/>
      <c r="DI21" s="270"/>
      <c r="DJ21" s="270"/>
      <c r="DK21" s="270"/>
      <c r="DL21" s="270"/>
      <c r="DM21" s="279"/>
    </row>
    <row r="22" spans="1:117" ht="18">
      <c r="A22" s="43">
        <f>EnterTeamInfo!A22</f>
        <v>21</v>
      </c>
      <c r="B22" s="39">
        <f>EnterTeamInfo!B22</f>
        <v>15145</v>
      </c>
      <c r="C22" s="40" t="str">
        <f>EnterTeamInfo!C22</f>
        <v>No-Name Ninjas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3"/>
      <c r="P22" s="293"/>
      <c r="Q22" s="293"/>
      <c r="R22" s="294"/>
      <c r="S22" s="276"/>
      <c r="T22" s="276"/>
      <c r="U22" s="276"/>
      <c r="V22" s="41"/>
      <c r="W22" s="41"/>
      <c r="X22" s="41"/>
      <c r="Y22" s="41"/>
      <c r="Z22" s="41"/>
      <c r="AA22" s="41"/>
      <c r="AB22" s="251" t="s">
        <v>5</v>
      </c>
      <c r="AC22" s="25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251" t="s">
        <v>0</v>
      </c>
      <c r="AT22" s="251"/>
      <c r="AU22" s="41"/>
      <c r="AV22" s="41"/>
      <c r="AW22" s="257"/>
      <c r="AX22" s="257"/>
      <c r="AY22" s="257"/>
      <c r="AZ22" s="257"/>
      <c r="BA22" s="257"/>
      <c r="BB22" s="257"/>
      <c r="BC22" s="257"/>
      <c r="BD22" s="257"/>
      <c r="BE22" s="257"/>
      <c r="BF22" s="41"/>
      <c r="BG22" s="41"/>
      <c r="BH22" s="41"/>
      <c r="BI22" s="41"/>
      <c r="BJ22" s="41"/>
      <c r="BK22" s="41"/>
      <c r="BL22" s="41"/>
      <c r="BM22" s="41"/>
      <c r="BN22" s="41"/>
      <c r="BO22" s="160" t="s">
        <v>4</v>
      </c>
      <c r="BP22" s="160"/>
      <c r="BQ22" s="41"/>
      <c r="BR22" s="41"/>
      <c r="BS22" s="41"/>
      <c r="BT22" s="41"/>
      <c r="BU22" s="259" t="s">
        <v>27</v>
      </c>
      <c r="BV22" s="259"/>
      <c r="BW22" s="259"/>
      <c r="BX22" s="260" t="s">
        <v>28</v>
      </c>
      <c r="BY22" s="260"/>
      <c r="BZ22" s="260"/>
      <c r="CA22" s="261" t="s">
        <v>29</v>
      </c>
      <c r="CB22" s="261"/>
      <c r="CC22" s="261"/>
      <c r="CD22" s="262" t="s">
        <v>62</v>
      </c>
      <c r="CE22" s="262"/>
      <c r="CF22" s="262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251" t="s">
        <v>5</v>
      </c>
      <c r="CU22" s="251"/>
      <c r="CV22" s="276"/>
      <c r="CW22" s="276"/>
      <c r="CX22" s="276"/>
      <c r="CY22" s="270"/>
      <c r="CZ22" s="270"/>
      <c r="DA22" s="270"/>
      <c r="DB22" s="270"/>
      <c r="DC22" s="270"/>
      <c r="DD22" s="273"/>
      <c r="DE22" s="283"/>
      <c r="DF22" s="262"/>
      <c r="DG22" s="262"/>
      <c r="DH22" s="270"/>
      <c r="DI22" s="270"/>
      <c r="DJ22" s="270"/>
      <c r="DK22" s="270"/>
      <c r="DL22" s="270"/>
      <c r="DM22" s="279"/>
    </row>
    <row r="23" spans="1:117" ht="18">
      <c r="A23" s="43">
        <f>EnterTeamInfo!A23</f>
        <v>22</v>
      </c>
      <c r="B23" s="39">
        <f>EnterTeamInfo!B23</f>
        <v>15235</v>
      </c>
      <c r="C23" s="40" t="str">
        <f>EnterTeamInfo!C23</f>
        <v>Loyola Legobots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3"/>
      <c r="P23" s="293"/>
      <c r="Q23" s="293"/>
      <c r="R23" s="294"/>
      <c r="S23" s="276"/>
      <c r="T23" s="276"/>
      <c r="U23" s="276"/>
      <c r="V23" s="41"/>
      <c r="W23" s="41"/>
      <c r="X23" s="41"/>
      <c r="Y23" s="41"/>
      <c r="Z23" s="251" t="s">
        <v>5</v>
      </c>
      <c r="AA23" s="25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251" t="s">
        <v>6</v>
      </c>
      <c r="AT23" s="251"/>
      <c r="AU23" s="41"/>
      <c r="AV23" s="41"/>
      <c r="AW23" s="257"/>
      <c r="AX23" s="257"/>
      <c r="AY23" s="257"/>
      <c r="AZ23" s="257"/>
      <c r="BA23" s="257"/>
      <c r="BB23" s="257"/>
      <c r="BC23" s="257"/>
      <c r="BD23" s="257"/>
      <c r="BE23" s="257"/>
      <c r="BF23" s="41"/>
      <c r="BG23" s="41"/>
      <c r="BH23" s="41"/>
      <c r="BI23" s="41"/>
      <c r="BJ23" s="41"/>
      <c r="BK23" s="41"/>
      <c r="BL23" s="41"/>
      <c r="BM23" s="41"/>
      <c r="BN23" s="251" t="s">
        <v>0</v>
      </c>
      <c r="BO23" s="251"/>
      <c r="BP23" s="41"/>
      <c r="BQ23" s="41"/>
      <c r="BR23" s="41"/>
      <c r="BS23" s="41"/>
      <c r="BT23" s="41"/>
      <c r="BU23" s="262" t="s">
        <v>62</v>
      </c>
      <c r="BV23" s="262"/>
      <c r="BW23" s="262"/>
      <c r="BX23" s="259" t="s">
        <v>27</v>
      </c>
      <c r="BY23" s="259"/>
      <c r="BZ23" s="259"/>
      <c r="CA23" s="260" t="s">
        <v>28</v>
      </c>
      <c r="CB23" s="260"/>
      <c r="CC23" s="260"/>
      <c r="CD23" s="261" t="s">
        <v>29</v>
      </c>
      <c r="CE23" s="261"/>
      <c r="CF23" s="26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251" t="s">
        <v>6</v>
      </c>
      <c r="CU23" s="251"/>
      <c r="CV23" s="276"/>
      <c r="CW23" s="276"/>
      <c r="CX23" s="276"/>
      <c r="CY23" s="270"/>
      <c r="CZ23" s="270"/>
      <c r="DA23" s="270"/>
      <c r="DB23" s="270"/>
      <c r="DC23" s="270"/>
      <c r="DD23" s="273"/>
      <c r="DE23" s="283"/>
      <c r="DF23" s="262"/>
      <c r="DG23" s="262"/>
      <c r="DH23" s="270"/>
      <c r="DI23" s="270"/>
      <c r="DJ23" s="270"/>
      <c r="DK23" s="270"/>
      <c r="DL23" s="270"/>
      <c r="DM23" s="279"/>
    </row>
    <row r="24" spans="1:117" ht="18">
      <c r="A24" s="43">
        <f>EnterTeamInfo!A24</f>
        <v>23</v>
      </c>
      <c r="B24" s="39">
        <f>EnterTeamInfo!B24</f>
        <v>17004</v>
      </c>
      <c r="C24" s="40" t="str">
        <f>EnterTeamInfo!C24</f>
        <v>Niles Lego Force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3"/>
      <c r="P24" s="293"/>
      <c r="Q24" s="293"/>
      <c r="R24" s="294"/>
      <c r="S24" s="276"/>
      <c r="T24" s="276"/>
      <c r="U24" s="276"/>
      <c r="V24" s="41"/>
      <c r="W24" s="41"/>
      <c r="X24" s="251" t="s">
        <v>5</v>
      </c>
      <c r="Y24" s="25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160" t="s">
        <v>4</v>
      </c>
      <c r="AU24" s="160"/>
      <c r="AV24" s="41"/>
      <c r="AW24" s="257"/>
      <c r="AX24" s="257"/>
      <c r="AY24" s="257"/>
      <c r="AZ24" s="257"/>
      <c r="BA24" s="257"/>
      <c r="BB24" s="257"/>
      <c r="BC24" s="257"/>
      <c r="BD24" s="257"/>
      <c r="BE24" s="257"/>
      <c r="BF24" s="41"/>
      <c r="BG24" s="41"/>
      <c r="BH24" s="41"/>
      <c r="BI24" s="41"/>
      <c r="BJ24" s="41"/>
      <c r="BK24" s="41"/>
      <c r="BL24" s="41"/>
      <c r="BM24" s="41"/>
      <c r="BN24" s="41"/>
      <c r="BO24" s="160" t="s">
        <v>5</v>
      </c>
      <c r="BP24" s="160"/>
      <c r="BQ24" s="41"/>
      <c r="BR24" s="41"/>
      <c r="BS24" s="41"/>
      <c r="BT24" s="41"/>
      <c r="BU24" s="261" t="s">
        <v>29</v>
      </c>
      <c r="BV24" s="261"/>
      <c r="BW24" s="261"/>
      <c r="BX24" s="262" t="s">
        <v>62</v>
      </c>
      <c r="BY24" s="262"/>
      <c r="BZ24" s="262"/>
      <c r="CA24" s="259" t="s">
        <v>27</v>
      </c>
      <c r="CB24" s="259"/>
      <c r="CC24" s="259"/>
      <c r="CD24" s="260" t="s">
        <v>28</v>
      </c>
      <c r="CE24" s="260"/>
      <c r="CF24" s="260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251" t="s">
        <v>0</v>
      </c>
      <c r="CU24" s="251"/>
      <c r="CV24" s="276"/>
      <c r="CW24" s="276"/>
      <c r="CX24" s="276"/>
      <c r="CY24" s="270"/>
      <c r="CZ24" s="270"/>
      <c r="DA24" s="270"/>
      <c r="DB24" s="270"/>
      <c r="DC24" s="270"/>
      <c r="DD24" s="273"/>
      <c r="DE24" s="283"/>
      <c r="DF24" s="262"/>
      <c r="DG24" s="262"/>
      <c r="DH24" s="270"/>
      <c r="DI24" s="270"/>
      <c r="DJ24" s="270"/>
      <c r="DK24" s="270"/>
      <c r="DL24" s="270"/>
      <c r="DM24" s="279"/>
    </row>
    <row r="25" spans="1:117" ht="18">
      <c r="A25" s="44">
        <f>EnterTeamInfo!A25</f>
        <v>24</v>
      </c>
      <c r="B25" s="45">
        <f>EnterTeamInfo!B25</f>
        <v>17080</v>
      </c>
      <c r="C25" s="46" t="str">
        <f>EnterTeamInfo!C25</f>
        <v>HarkerBoys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4"/>
      <c r="P25" s="295"/>
      <c r="Q25" s="295"/>
      <c r="R25" s="296"/>
      <c r="S25" s="277"/>
      <c r="T25" s="277"/>
      <c r="U25" s="277"/>
      <c r="V25" s="265" t="s">
        <v>5</v>
      </c>
      <c r="W25" s="265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161" t="s">
        <v>5</v>
      </c>
      <c r="AU25" s="161"/>
      <c r="AV25" s="47"/>
      <c r="AW25" s="288"/>
      <c r="AX25" s="288"/>
      <c r="AY25" s="288"/>
      <c r="AZ25" s="288"/>
      <c r="BA25" s="288"/>
      <c r="BB25" s="288"/>
      <c r="BC25" s="288"/>
      <c r="BD25" s="288"/>
      <c r="BE25" s="288"/>
      <c r="BF25" s="47"/>
      <c r="BG25" s="47"/>
      <c r="BH25" s="47"/>
      <c r="BI25" s="47"/>
      <c r="BJ25" s="47"/>
      <c r="BK25" s="47"/>
      <c r="BL25" s="47"/>
      <c r="BM25" s="47"/>
      <c r="BN25" s="265" t="s">
        <v>6</v>
      </c>
      <c r="BO25" s="265"/>
      <c r="BP25" s="47"/>
      <c r="BQ25" s="47"/>
      <c r="BR25" s="47"/>
      <c r="BS25" s="47"/>
      <c r="BT25" s="47"/>
      <c r="BU25" s="266" t="s">
        <v>28</v>
      </c>
      <c r="BV25" s="266"/>
      <c r="BW25" s="266"/>
      <c r="BX25" s="267" t="s">
        <v>29</v>
      </c>
      <c r="BY25" s="267"/>
      <c r="BZ25" s="267"/>
      <c r="CA25" s="285" t="s">
        <v>62</v>
      </c>
      <c r="CB25" s="285"/>
      <c r="CC25" s="285"/>
      <c r="CD25" s="268" t="s">
        <v>27</v>
      </c>
      <c r="CE25" s="268"/>
      <c r="CF25" s="268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265" t="s">
        <v>4</v>
      </c>
      <c r="CU25" s="265"/>
      <c r="CV25" s="277"/>
      <c r="CW25" s="277"/>
      <c r="CX25" s="277"/>
      <c r="CY25" s="271"/>
      <c r="CZ25" s="271"/>
      <c r="DA25" s="271"/>
      <c r="DB25" s="271"/>
      <c r="DC25" s="271"/>
      <c r="DD25" s="274"/>
      <c r="DE25" s="284"/>
      <c r="DF25" s="285"/>
      <c r="DG25" s="285"/>
      <c r="DH25" s="271"/>
      <c r="DI25" s="271"/>
      <c r="DJ25" s="271"/>
      <c r="DK25" s="271"/>
      <c r="DL25" s="271"/>
      <c r="DM25" s="280"/>
    </row>
    <row r="27" spans="22:99" ht="12.75">
      <c r="V27" s="263" t="s">
        <v>7</v>
      </c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64"/>
      <c r="AK27" s="263" t="s">
        <v>8</v>
      </c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64"/>
      <c r="BF27" s="263" t="s">
        <v>9</v>
      </c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64"/>
      <c r="BU27" s="263" t="s">
        <v>10</v>
      </c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64"/>
      <c r="CJ27" s="263" t="s">
        <v>11</v>
      </c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64"/>
    </row>
  </sheetData>
  <sheetProtection/>
  <mergeCells count="205">
    <mergeCell ref="CD22:CF22"/>
    <mergeCell ref="P2:R25"/>
    <mergeCell ref="BL21:BN21"/>
    <mergeCell ref="BI20:BK20"/>
    <mergeCell ref="BF19:BH19"/>
    <mergeCell ref="CA25:CC25"/>
    <mergeCell ref="BX24:BZ24"/>
    <mergeCell ref="BU23:BW23"/>
    <mergeCell ref="AT15:AV15"/>
    <mergeCell ref="BU11:BW11"/>
    <mergeCell ref="CA9:CB9"/>
    <mergeCell ref="BJ15:BK15"/>
    <mergeCell ref="CD12:CF12"/>
    <mergeCell ref="BU12:BW12"/>
    <mergeCell ref="CA13:CC13"/>
    <mergeCell ref="CD13:CF13"/>
    <mergeCell ref="CD10:CF10"/>
    <mergeCell ref="BO9:BQ9"/>
    <mergeCell ref="BJ14:BK14"/>
    <mergeCell ref="CD11:CF11"/>
    <mergeCell ref="AQ4:AS4"/>
    <mergeCell ref="DE1:DF1"/>
    <mergeCell ref="DH1:DI1"/>
    <mergeCell ref="AT2:AV2"/>
    <mergeCell ref="AK3:AM3"/>
    <mergeCell ref="CS1:CT1"/>
    <mergeCell ref="CV1:CW1"/>
    <mergeCell ref="CY1:CZ1"/>
    <mergeCell ref="AT1:AU1"/>
    <mergeCell ref="AW1:AX1"/>
    <mergeCell ref="CJ1:CK1"/>
    <mergeCell ref="CM1:CN1"/>
    <mergeCell ref="CP1:CQ1"/>
    <mergeCell ref="BR1:BS1"/>
    <mergeCell ref="BU1:BV1"/>
    <mergeCell ref="BX1:BY1"/>
    <mergeCell ref="CA1:CB1"/>
    <mergeCell ref="CD1:CE1"/>
    <mergeCell ref="CG1:CH1"/>
    <mergeCell ref="BL1:BM1"/>
    <mergeCell ref="BO1:BP1"/>
    <mergeCell ref="AB1:AC1"/>
    <mergeCell ref="AE1:AF1"/>
    <mergeCell ref="AH1:AI1"/>
    <mergeCell ref="AK1:AL1"/>
    <mergeCell ref="AN1:AO1"/>
    <mergeCell ref="AQ1:AR1"/>
    <mergeCell ref="BF1:BG1"/>
    <mergeCell ref="AT16:AV16"/>
    <mergeCell ref="D1:E1"/>
    <mergeCell ref="J1:K1"/>
    <mergeCell ref="S1:T1"/>
    <mergeCell ref="P1:Q1"/>
    <mergeCell ref="BI1:BJ1"/>
    <mergeCell ref="AT4:AV4"/>
    <mergeCell ref="AQ5:AS5"/>
    <mergeCell ref="AN4:AP4"/>
    <mergeCell ref="AK4:AM4"/>
    <mergeCell ref="CN8:CO8"/>
    <mergeCell ref="V1:W1"/>
    <mergeCell ref="Y1:Z1"/>
    <mergeCell ref="CV2:CX25"/>
    <mergeCell ref="CY2:DD25"/>
    <mergeCell ref="BX22:BZ22"/>
    <mergeCell ref="AS22:AT22"/>
    <mergeCell ref="BU22:BW22"/>
    <mergeCell ref="AW14:BE25"/>
    <mergeCell ref="BY15:BZ15"/>
    <mergeCell ref="X15:Y15"/>
    <mergeCell ref="DH2:DM25"/>
    <mergeCell ref="CJ27:CU27"/>
    <mergeCell ref="CT24:CU24"/>
    <mergeCell ref="CT25:CU25"/>
    <mergeCell ref="CL15:CM15"/>
    <mergeCell ref="DE2:DG25"/>
    <mergeCell ref="CP20:CQ20"/>
    <mergeCell ref="CP19:CQ19"/>
    <mergeCell ref="CR12:CS12"/>
    <mergeCell ref="BU24:BW24"/>
    <mergeCell ref="D2:I25"/>
    <mergeCell ref="J2:O25"/>
    <mergeCell ref="S2:U25"/>
    <mergeCell ref="V27:AG27"/>
    <mergeCell ref="V25:W25"/>
    <mergeCell ref="X24:Y24"/>
    <mergeCell ref="AF20:AG20"/>
    <mergeCell ref="AF19:AG19"/>
    <mergeCell ref="AB17:AC17"/>
    <mergeCell ref="AQ15:AS15"/>
    <mergeCell ref="AK27:AV27"/>
    <mergeCell ref="BF27:BQ27"/>
    <mergeCell ref="BU27:CF27"/>
    <mergeCell ref="CA24:CC24"/>
    <mergeCell ref="CD24:CF24"/>
    <mergeCell ref="BN25:BO25"/>
    <mergeCell ref="BU25:BW25"/>
    <mergeCell ref="BX25:BZ25"/>
    <mergeCell ref="CD25:CF25"/>
    <mergeCell ref="CA22:CC22"/>
    <mergeCell ref="CT22:CU22"/>
    <mergeCell ref="Z23:AA23"/>
    <mergeCell ref="AS23:AT23"/>
    <mergeCell ref="BN23:BO23"/>
    <mergeCell ref="BX23:BZ23"/>
    <mergeCell ref="CA23:CC23"/>
    <mergeCell ref="CD23:CF23"/>
    <mergeCell ref="CT23:CU23"/>
    <mergeCell ref="AB22:AC22"/>
    <mergeCell ref="AD21:AE21"/>
    <mergeCell ref="BF21:BH21"/>
    <mergeCell ref="BI21:BK21"/>
    <mergeCell ref="BO21:BQ21"/>
    <mergeCell ref="BO19:BQ19"/>
    <mergeCell ref="AD18:AE18"/>
    <mergeCell ref="AO19:AP19"/>
    <mergeCell ref="BI19:BK19"/>
    <mergeCell ref="BL19:BN19"/>
    <mergeCell ref="AO18:AP18"/>
    <mergeCell ref="BL20:BN20"/>
    <mergeCell ref="BO20:BQ20"/>
    <mergeCell ref="BO18:BQ18"/>
    <mergeCell ref="CC21:CD21"/>
    <mergeCell ref="BF20:BH20"/>
    <mergeCell ref="AQ17:AS17"/>
    <mergeCell ref="AT17:AV17"/>
    <mergeCell ref="CC19:CD19"/>
    <mergeCell ref="BF18:BH18"/>
    <mergeCell ref="BI18:BK18"/>
    <mergeCell ref="BL18:BN18"/>
    <mergeCell ref="V14:W14"/>
    <mergeCell ref="AK14:AM14"/>
    <mergeCell ref="AQ16:AS16"/>
    <mergeCell ref="AN16:AP16"/>
    <mergeCell ref="CL16:CM16"/>
    <mergeCell ref="BY17:BZ17"/>
    <mergeCell ref="AN17:AP17"/>
    <mergeCell ref="AQ14:AS14"/>
    <mergeCell ref="AT14:AV14"/>
    <mergeCell ref="AN14:AP14"/>
    <mergeCell ref="AN15:AP15"/>
    <mergeCell ref="Z16:AA16"/>
    <mergeCell ref="AK16:AM16"/>
    <mergeCell ref="AK17:AM17"/>
    <mergeCell ref="AK15:AM15"/>
    <mergeCell ref="CR11:CS11"/>
    <mergeCell ref="BL13:BM13"/>
    <mergeCell ref="BU13:BW13"/>
    <mergeCell ref="BX13:BZ13"/>
    <mergeCell ref="Z11:AA11"/>
    <mergeCell ref="CA12:CC12"/>
    <mergeCell ref="CA11:CC11"/>
    <mergeCell ref="BX12:BZ12"/>
    <mergeCell ref="CA10:CC10"/>
    <mergeCell ref="AQ11:AR11"/>
    <mergeCell ref="BL11:BM11"/>
    <mergeCell ref="BX11:BZ11"/>
    <mergeCell ref="BX10:BZ10"/>
    <mergeCell ref="V13:W13"/>
    <mergeCell ref="X12:Y12"/>
    <mergeCell ref="AB10:AC10"/>
    <mergeCell ref="BO8:BQ8"/>
    <mergeCell ref="BI8:BK8"/>
    <mergeCell ref="BL8:BN8"/>
    <mergeCell ref="BL9:BN9"/>
    <mergeCell ref="AQ10:AR10"/>
    <mergeCell ref="BU10:BW10"/>
    <mergeCell ref="AM7:AN7"/>
    <mergeCell ref="BI7:BK7"/>
    <mergeCell ref="BF7:BH7"/>
    <mergeCell ref="AF8:AG8"/>
    <mergeCell ref="BF8:BH8"/>
    <mergeCell ref="AD9:AE9"/>
    <mergeCell ref="BF9:BH9"/>
    <mergeCell ref="BI9:BK9"/>
    <mergeCell ref="AF7:AG7"/>
    <mergeCell ref="CA7:CB7"/>
    <mergeCell ref="CN7:CO7"/>
    <mergeCell ref="BL6:BN6"/>
    <mergeCell ref="BO6:BQ6"/>
    <mergeCell ref="BL7:BN7"/>
    <mergeCell ref="BO7:BQ7"/>
    <mergeCell ref="BF6:BH6"/>
    <mergeCell ref="BI6:BK6"/>
    <mergeCell ref="AB5:AC5"/>
    <mergeCell ref="AK5:AM5"/>
    <mergeCell ref="AN5:AP5"/>
    <mergeCell ref="AT5:AV5"/>
    <mergeCell ref="AD6:AE6"/>
    <mergeCell ref="AM6:AN6"/>
    <mergeCell ref="BW3:BX3"/>
    <mergeCell ref="CJ3:CK3"/>
    <mergeCell ref="X3:Y3"/>
    <mergeCell ref="AN3:AP3"/>
    <mergeCell ref="AQ3:AS3"/>
    <mergeCell ref="AT3:AV3"/>
    <mergeCell ref="CJ4:CK4"/>
    <mergeCell ref="V2:W2"/>
    <mergeCell ref="AK2:AM2"/>
    <mergeCell ref="AN2:AP2"/>
    <mergeCell ref="AQ2:AS2"/>
    <mergeCell ref="BH2:BI2"/>
    <mergeCell ref="AW2:BE13"/>
    <mergeCell ref="Z4:AA4"/>
    <mergeCell ref="BW2:BX2"/>
    <mergeCell ref="BH3:BI3"/>
  </mergeCells>
  <printOptions/>
  <pageMargins left="0.17" right="0.17" top="1" bottom="1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="60" zoomScaleNormal="75" zoomScalePageLayoutView="0" workbookViewId="0" topLeftCell="A1">
      <selection activeCell="AD15" sqref="AD15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28.7109375" style="0" customWidth="1"/>
    <col min="4" max="7" width="5.00390625" style="0" bestFit="1" customWidth="1"/>
    <col min="8" max="8" width="4.28125" style="0" bestFit="1" customWidth="1"/>
    <col min="9" max="10" width="0.71875" style="0" customWidth="1"/>
    <col min="11" max="14" width="5.00390625" style="0" bestFit="1" customWidth="1"/>
    <col min="15" max="15" width="2.57421875" style="0" customWidth="1"/>
    <col min="16" max="19" width="5.00390625" style="0" bestFit="1" customWidth="1"/>
    <col min="20" max="20" width="4.28125" style="0" bestFit="1" customWidth="1"/>
    <col min="21" max="23" width="0.71875" style="0" customWidth="1"/>
    <col min="24" max="24" width="4.28125" style="0" bestFit="1" customWidth="1"/>
  </cols>
  <sheetData>
    <row r="1" spans="1:24" ht="37.5" customHeight="1" thickBot="1">
      <c r="A1" s="329" t="s">
        <v>40</v>
      </c>
      <c r="B1" s="330"/>
      <c r="C1" s="330"/>
      <c r="D1" s="327">
        <f>'Overall View'!AK1</f>
        <v>0.44791666666666674</v>
      </c>
      <c r="E1" s="314">
        <f aca="true" t="shared" si="0" ref="E1:X1">D1+15/(24*60)</f>
        <v>0.4583333333333334</v>
      </c>
      <c r="F1" s="314">
        <f t="shared" si="0"/>
        <v>0.4687500000000001</v>
      </c>
      <c r="G1" s="314">
        <f t="shared" si="0"/>
        <v>0.4791666666666668</v>
      </c>
      <c r="H1" s="314">
        <f t="shared" si="0"/>
        <v>0.4895833333333335</v>
      </c>
      <c r="I1" s="306">
        <f t="shared" si="0"/>
        <v>0.5000000000000001</v>
      </c>
      <c r="J1" s="306">
        <f t="shared" si="0"/>
        <v>0.5104166666666667</v>
      </c>
      <c r="K1" s="314">
        <f t="shared" si="0"/>
        <v>0.5208333333333334</v>
      </c>
      <c r="L1" s="314">
        <f t="shared" si="0"/>
        <v>0.53125</v>
      </c>
      <c r="M1" s="314">
        <f t="shared" si="0"/>
        <v>0.5416666666666666</v>
      </c>
      <c r="N1" s="314">
        <f t="shared" si="0"/>
        <v>0.5520833333333333</v>
      </c>
      <c r="O1" s="312">
        <f t="shared" si="0"/>
        <v>0.5624999999999999</v>
      </c>
      <c r="P1" s="314">
        <f t="shared" si="0"/>
        <v>0.5729166666666665</v>
      </c>
      <c r="Q1" s="314">
        <f t="shared" si="0"/>
        <v>0.5833333333333331</v>
      </c>
      <c r="R1" s="314">
        <f t="shared" si="0"/>
        <v>0.5937499999999998</v>
      </c>
      <c r="S1" s="314">
        <f t="shared" si="0"/>
        <v>0.6041666666666664</v>
      </c>
      <c r="T1" s="327">
        <f t="shared" si="0"/>
        <v>0.614583333333333</v>
      </c>
      <c r="U1" s="306">
        <f t="shared" si="0"/>
        <v>0.6249999999999997</v>
      </c>
      <c r="V1" s="306">
        <f t="shared" si="0"/>
        <v>0.6354166666666663</v>
      </c>
      <c r="W1" s="306">
        <f t="shared" si="0"/>
        <v>0.6458333333333329</v>
      </c>
      <c r="X1" s="325">
        <f t="shared" si="0"/>
        <v>0.6562499999999996</v>
      </c>
    </row>
    <row r="2" spans="1:24" ht="37.5" customHeight="1" thickBot="1">
      <c r="A2" s="83" t="s">
        <v>12</v>
      </c>
      <c r="B2" s="84" t="s">
        <v>14</v>
      </c>
      <c r="C2" s="85" t="s">
        <v>13</v>
      </c>
      <c r="D2" s="328"/>
      <c r="E2" s="315"/>
      <c r="F2" s="315"/>
      <c r="G2" s="315"/>
      <c r="H2" s="315"/>
      <c r="I2" s="307"/>
      <c r="J2" s="307"/>
      <c r="K2" s="315"/>
      <c r="L2" s="315"/>
      <c r="M2" s="315"/>
      <c r="N2" s="315"/>
      <c r="O2" s="313"/>
      <c r="P2" s="315"/>
      <c r="Q2" s="315"/>
      <c r="R2" s="315"/>
      <c r="S2" s="315"/>
      <c r="T2" s="328"/>
      <c r="U2" s="307"/>
      <c r="V2" s="307"/>
      <c r="W2" s="307"/>
      <c r="X2" s="326"/>
    </row>
    <row r="3" spans="1:24" ht="18">
      <c r="A3" s="93">
        <f>EnterTeamInfo!A2</f>
        <v>1</v>
      </c>
      <c r="B3" s="106">
        <f>EnterTeamInfo!B2</f>
        <v>3068</v>
      </c>
      <c r="C3" s="95" t="str">
        <f>EnterTeamInfo!C2</f>
        <v>TimeLords II</v>
      </c>
      <c r="D3" s="132" t="s">
        <v>24</v>
      </c>
      <c r="E3" s="135" t="s">
        <v>25</v>
      </c>
      <c r="F3" s="140" t="s">
        <v>77</v>
      </c>
      <c r="G3" s="82" t="s">
        <v>62</v>
      </c>
      <c r="H3" s="300" t="s">
        <v>22</v>
      </c>
      <c r="I3" s="301"/>
      <c r="J3" s="301"/>
      <c r="K3" s="86"/>
      <c r="L3" s="78"/>
      <c r="M3" s="81"/>
      <c r="N3" s="102"/>
      <c r="O3" s="319"/>
      <c r="P3" s="86"/>
      <c r="Q3" s="78"/>
      <c r="R3" s="78"/>
      <c r="S3" s="90"/>
      <c r="T3" s="300" t="s">
        <v>23</v>
      </c>
      <c r="U3" s="301"/>
      <c r="V3" s="301"/>
      <c r="W3" s="301"/>
      <c r="X3" s="308"/>
    </row>
    <row r="4" spans="1:24" ht="18">
      <c r="A4" s="93">
        <f>EnterTeamInfo!A3</f>
        <v>2</v>
      </c>
      <c r="B4" s="107">
        <f>EnterTeamInfo!B3</f>
        <v>4554</v>
      </c>
      <c r="C4" s="96" t="str">
        <f>EnterTeamInfo!C3</f>
        <v>MindBlowers</v>
      </c>
      <c r="D4" s="8" t="s">
        <v>62</v>
      </c>
      <c r="E4" s="130" t="s">
        <v>24</v>
      </c>
      <c r="F4" s="136" t="s">
        <v>25</v>
      </c>
      <c r="G4" s="141" t="s">
        <v>77</v>
      </c>
      <c r="H4" s="302"/>
      <c r="I4" s="303"/>
      <c r="J4" s="303"/>
      <c r="K4" s="87"/>
      <c r="L4" s="74"/>
      <c r="M4" s="75"/>
      <c r="N4" s="103"/>
      <c r="O4" s="320"/>
      <c r="P4" s="87"/>
      <c r="Q4" s="74"/>
      <c r="R4" s="74"/>
      <c r="S4" s="91"/>
      <c r="T4" s="302"/>
      <c r="U4" s="303"/>
      <c r="V4" s="303"/>
      <c r="W4" s="303"/>
      <c r="X4" s="309"/>
    </row>
    <row r="5" spans="1:24" ht="18">
      <c r="A5" s="93">
        <f>EnterTeamInfo!A4</f>
        <v>3</v>
      </c>
      <c r="B5" s="107">
        <f>EnterTeamInfo!B4</f>
        <v>5290</v>
      </c>
      <c r="C5" s="96" t="str">
        <f>EnterTeamInfo!C4</f>
        <v>Eagles</v>
      </c>
      <c r="D5" s="141" t="s">
        <v>77</v>
      </c>
      <c r="E5" s="8" t="s">
        <v>62</v>
      </c>
      <c r="F5" s="130" t="s">
        <v>24</v>
      </c>
      <c r="G5" s="136" t="s">
        <v>25</v>
      </c>
      <c r="H5" s="302"/>
      <c r="I5" s="303"/>
      <c r="J5" s="303"/>
      <c r="K5" s="87"/>
      <c r="L5" s="74"/>
      <c r="M5" s="75"/>
      <c r="N5" s="103"/>
      <c r="O5" s="320"/>
      <c r="P5" s="87"/>
      <c r="Q5" s="74"/>
      <c r="R5" s="74"/>
      <c r="S5" s="91"/>
      <c r="T5" s="302"/>
      <c r="U5" s="303"/>
      <c r="V5" s="303"/>
      <c r="W5" s="303"/>
      <c r="X5" s="309"/>
    </row>
    <row r="6" spans="1:24" ht="18">
      <c r="A6" s="93">
        <f>EnterTeamInfo!A5</f>
        <v>4</v>
      </c>
      <c r="B6" s="107">
        <f>EnterTeamInfo!B5</f>
        <v>5652</v>
      </c>
      <c r="C6" s="96" t="str">
        <f>EnterTeamInfo!C5</f>
        <v>BrickMasters</v>
      </c>
      <c r="D6" s="136" t="s">
        <v>25</v>
      </c>
      <c r="E6" s="141" t="s">
        <v>77</v>
      </c>
      <c r="F6" s="8" t="s">
        <v>62</v>
      </c>
      <c r="G6" s="130" t="s">
        <v>24</v>
      </c>
      <c r="H6" s="302"/>
      <c r="I6" s="303"/>
      <c r="J6" s="303"/>
      <c r="K6" s="88"/>
      <c r="L6" s="79"/>
      <c r="M6" s="80"/>
      <c r="N6" s="104"/>
      <c r="O6" s="320"/>
      <c r="P6" s="87"/>
      <c r="Q6" s="74"/>
      <c r="R6" s="74"/>
      <c r="S6" s="91"/>
      <c r="T6" s="302"/>
      <c r="U6" s="303"/>
      <c r="V6" s="303"/>
      <c r="W6" s="303"/>
      <c r="X6" s="309"/>
    </row>
    <row r="7" spans="1:24" ht="18">
      <c r="A7" s="93">
        <f>EnterTeamInfo!A6</f>
        <v>5</v>
      </c>
      <c r="B7" s="107">
        <f>EnterTeamInfo!B6</f>
        <v>5679</v>
      </c>
      <c r="C7" s="96" t="str">
        <f>EnterTeamInfo!C6</f>
        <v>Tsunami</v>
      </c>
      <c r="D7" s="86"/>
      <c r="E7" s="78"/>
      <c r="F7" s="78"/>
      <c r="G7" s="98"/>
      <c r="H7" s="303"/>
      <c r="I7" s="303"/>
      <c r="J7" s="304"/>
      <c r="K7" s="130" t="s">
        <v>24</v>
      </c>
      <c r="L7" s="136" t="s">
        <v>25</v>
      </c>
      <c r="M7" s="141" t="s">
        <v>77</v>
      </c>
      <c r="N7" s="8" t="s">
        <v>62</v>
      </c>
      <c r="O7" s="321"/>
      <c r="P7" s="87"/>
      <c r="Q7" s="74"/>
      <c r="R7" s="74"/>
      <c r="S7" s="91"/>
      <c r="T7" s="302"/>
      <c r="U7" s="303"/>
      <c r="V7" s="303"/>
      <c r="W7" s="303"/>
      <c r="X7" s="309"/>
    </row>
    <row r="8" spans="1:24" ht="18">
      <c r="A8" s="93">
        <f>EnterTeamInfo!A7</f>
        <v>6</v>
      </c>
      <c r="B8" s="107">
        <f>EnterTeamInfo!B7</f>
        <v>8033</v>
      </c>
      <c r="C8" s="96" t="str">
        <f>EnterTeamInfo!C7</f>
        <v>Furious Four Programmers</v>
      </c>
      <c r="D8" s="87"/>
      <c r="E8" s="74"/>
      <c r="F8" s="74"/>
      <c r="G8" s="99"/>
      <c r="H8" s="303"/>
      <c r="I8" s="303"/>
      <c r="J8" s="304"/>
      <c r="K8" s="8" t="s">
        <v>62</v>
      </c>
      <c r="L8" s="130" t="s">
        <v>24</v>
      </c>
      <c r="M8" s="136" t="s">
        <v>25</v>
      </c>
      <c r="N8" s="141" t="s">
        <v>77</v>
      </c>
      <c r="O8" s="321"/>
      <c r="P8" s="87"/>
      <c r="Q8" s="74"/>
      <c r="R8" s="74"/>
      <c r="S8" s="91"/>
      <c r="T8" s="302"/>
      <c r="U8" s="303"/>
      <c r="V8" s="303"/>
      <c r="W8" s="303"/>
      <c r="X8" s="309"/>
    </row>
    <row r="9" spans="1:24" ht="18">
      <c r="A9" s="93">
        <f>EnterTeamInfo!A8</f>
        <v>7</v>
      </c>
      <c r="B9" s="107">
        <f>EnterTeamInfo!B8</f>
        <v>9190</v>
      </c>
      <c r="C9" s="96" t="str">
        <f>EnterTeamInfo!C8</f>
        <v>Robotic Bees</v>
      </c>
      <c r="D9" s="87"/>
      <c r="E9" s="74"/>
      <c r="F9" s="74"/>
      <c r="G9" s="99"/>
      <c r="H9" s="303"/>
      <c r="I9" s="303"/>
      <c r="J9" s="304"/>
      <c r="K9" s="141" t="s">
        <v>77</v>
      </c>
      <c r="L9" s="8" t="s">
        <v>62</v>
      </c>
      <c r="M9" s="130" t="s">
        <v>24</v>
      </c>
      <c r="N9" s="136" t="s">
        <v>25</v>
      </c>
      <c r="O9" s="321"/>
      <c r="P9" s="87"/>
      <c r="Q9" s="74"/>
      <c r="R9" s="74"/>
      <c r="S9" s="91"/>
      <c r="T9" s="302"/>
      <c r="U9" s="303"/>
      <c r="V9" s="303"/>
      <c r="W9" s="303"/>
      <c r="X9" s="309"/>
    </row>
    <row r="10" spans="1:24" ht="18">
      <c r="A10" s="93">
        <f>EnterTeamInfo!A9</f>
        <v>8</v>
      </c>
      <c r="B10" s="107">
        <f>EnterTeamInfo!B9</f>
        <v>9377</v>
      </c>
      <c r="C10" s="96" t="str">
        <f>EnterTeamInfo!C9</f>
        <v>Mat Scientists</v>
      </c>
      <c r="D10" s="87"/>
      <c r="E10" s="74"/>
      <c r="F10" s="74"/>
      <c r="G10" s="99"/>
      <c r="H10" s="303"/>
      <c r="I10" s="303"/>
      <c r="J10" s="304"/>
      <c r="K10" s="136" t="s">
        <v>25</v>
      </c>
      <c r="L10" s="141" t="s">
        <v>77</v>
      </c>
      <c r="M10" s="8" t="s">
        <v>62</v>
      </c>
      <c r="N10" s="130" t="s">
        <v>24</v>
      </c>
      <c r="O10" s="321"/>
      <c r="P10" s="88"/>
      <c r="Q10" s="79"/>
      <c r="R10" s="79"/>
      <c r="S10" s="92"/>
      <c r="T10" s="302"/>
      <c r="U10" s="303"/>
      <c r="V10" s="303"/>
      <c r="W10" s="303"/>
      <c r="X10" s="309"/>
    </row>
    <row r="11" spans="1:24" ht="18">
      <c r="A11" s="93">
        <f>EnterTeamInfo!A10</f>
        <v>9</v>
      </c>
      <c r="B11" s="107">
        <f>EnterTeamInfo!B10</f>
        <v>12604</v>
      </c>
      <c r="C11" s="96" t="str">
        <f>EnterTeamInfo!C10</f>
        <v>Mechanical Maccabees</v>
      </c>
      <c r="D11" s="87"/>
      <c r="E11" s="74"/>
      <c r="F11" s="74"/>
      <c r="G11" s="99"/>
      <c r="H11" s="303"/>
      <c r="I11" s="303"/>
      <c r="J11" s="303"/>
      <c r="K11" s="86"/>
      <c r="L11" s="78"/>
      <c r="M11" s="78"/>
      <c r="N11" s="98"/>
      <c r="O11" s="322"/>
      <c r="P11" s="130" t="s">
        <v>24</v>
      </c>
      <c r="Q11" s="136" t="s">
        <v>25</v>
      </c>
      <c r="R11" s="141" t="s">
        <v>77</v>
      </c>
      <c r="S11" s="9" t="s">
        <v>62</v>
      </c>
      <c r="T11" s="302"/>
      <c r="U11" s="303"/>
      <c r="V11" s="303"/>
      <c r="W11" s="303"/>
      <c r="X11" s="309"/>
    </row>
    <row r="12" spans="1:24" ht="18">
      <c r="A12" s="93">
        <f>EnterTeamInfo!A11</f>
        <v>10</v>
      </c>
      <c r="B12" s="107">
        <f>EnterTeamInfo!B11</f>
        <v>10345</v>
      </c>
      <c r="C12" s="96" t="str">
        <f>EnterTeamInfo!C11</f>
        <v>Blach Boys</v>
      </c>
      <c r="D12" s="87"/>
      <c r="E12" s="74"/>
      <c r="F12" s="74"/>
      <c r="G12" s="99"/>
      <c r="H12" s="303"/>
      <c r="I12" s="303"/>
      <c r="J12" s="303"/>
      <c r="K12" s="87"/>
      <c r="L12" s="74"/>
      <c r="M12" s="74"/>
      <c r="N12" s="99"/>
      <c r="O12" s="322"/>
      <c r="P12" s="8" t="s">
        <v>62</v>
      </c>
      <c r="Q12" s="130" t="s">
        <v>24</v>
      </c>
      <c r="R12" s="136" t="s">
        <v>25</v>
      </c>
      <c r="S12" s="142" t="s">
        <v>77</v>
      </c>
      <c r="T12" s="302"/>
      <c r="U12" s="303"/>
      <c r="V12" s="303"/>
      <c r="W12" s="303"/>
      <c r="X12" s="309"/>
    </row>
    <row r="13" spans="1:24" ht="18">
      <c r="A13" s="93">
        <f>EnterTeamInfo!A12</f>
        <v>11</v>
      </c>
      <c r="B13" s="107">
        <f>EnterTeamInfo!B12</f>
        <v>10467</v>
      </c>
      <c r="C13" s="96" t="str">
        <f>EnterTeamInfo!C12</f>
        <v>Related Dangers</v>
      </c>
      <c r="D13" s="87"/>
      <c r="E13" s="74"/>
      <c r="F13" s="74"/>
      <c r="G13" s="99"/>
      <c r="H13" s="303"/>
      <c r="I13" s="303"/>
      <c r="J13" s="303"/>
      <c r="K13" s="87"/>
      <c r="L13" s="74"/>
      <c r="M13" s="74"/>
      <c r="N13" s="99"/>
      <c r="O13" s="322"/>
      <c r="P13" s="141" t="s">
        <v>77</v>
      </c>
      <c r="Q13" s="8" t="s">
        <v>62</v>
      </c>
      <c r="R13" s="130" t="s">
        <v>24</v>
      </c>
      <c r="S13" s="137" t="s">
        <v>25</v>
      </c>
      <c r="T13" s="302"/>
      <c r="U13" s="303"/>
      <c r="V13" s="303"/>
      <c r="W13" s="303"/>
      <c r="X13" s="309"/>
    </row>
    <row r="14" spans="1:24" ht="18">
      <c r="A14" s="93">
        <f>EnterTeamInfo!A13</f>
        <v>12</v>
      </c>
      <c r="B14" s="107">
        <f>EnterTeamInfo!B13</f>
        <v>11600</v>
      </c>
      <c r="C14" s="96" t="str">
        <f>EnterTeamInfo!C13</f>
        <v>Magic Dunkeys</v>
      </c>
      <c r="D14" s="88"/>
      <c r="E14" s="79"/>
      <c r="F14" s="79"/>
      <c r="G14" s="100"/>
      <c r="H14" s="305"/>
      <c r="I14" s="305"/>
      <c r="J14" s="305"/>
      <c r="K14" s="87"/>
      <c r="L14" s="74"/>
      <c r="M14" s="74"/>
      <c r="N14" s="99"/>
      <c r="O14" s="323"/>
      <c r="P14" s="136" t="s">
        <v>25</v>
      </c>
      <c r="Q14" s="141" t="s">
        <v>77</v>
      </c>
      <c r="R14" s="8" t="s">
        <v>62</v>
      </c>
      <c r="S14" s="133" t="s">
        <v>24</v>
      </c>
      <c r="T14" s="310"/>
      <c r="U14" s="305"/>
      <c r="V14" s="305"/>
      <c r="W14" s="305"/>
      <c r="X14" s="311"/>
    </row>
    <row r="15" spans="1:24" ht="18">
      <c r="A15" s="93">
        <f>EnterTeamInfo!A14</f>
        <v>13</v>
      </c>
      <c r="B15" s="107">
        <f>EnterTeamInfo!B14</f>
        <v>11736</v>
      </c>
      <c r="C15" s="96" t="str">
        <f>EnterTeamInfo!C14</f>
        <v>Panthers</v>
      </c>
      <c r="D15" s="130" t="s">
        <v>27</v>
      </c>
      <c r="E15" s="136" t="s">
        <v>28</v>
      </c>
      <c r="F15" s="141" t="s">
        <v>81</v>
      </c>
      <c r="G15" s="8" t="s">
        <v>62</v>
      </c>
      <c r="H15" s="300" t="s">
        <v>22</v>
      </c>
      <c r="I15" s="301"/>
      <c r="J15" s="301"/>
      <c r="K15" s="87"/>
      <c r="L15" s="74"/>
      <c r="M15" s="74"/>
      <c r="N15" s="99"/>
      <c r="O15" s="319"/>
      <c r="P15" s="86"/>
      <c r="Q15" s="78"/>
      <c r="R15" s="78"/>
      <c r="S15" s="90"/>
      <c r="T15" s="300" t="s">
        <v>23</v>
      </c>
      <c r="U15" s="301"/>
      <c r="V15" s="301"/>
      <c r="W15" s="301"/>
      <c r="X15" s="308"/>
    </row>
    <row r="16" spans="1:24" ht="18">
      <c r="A16" s="93">
        <f>EnterTeamInfo!A15</f>
        <v>14</v>
      </c>
      <c r="B16" s="107">
        <f>EnterTeamInfo!B15</f>
        <v>11807</v>
      </c>
      <c r="C16" s="96" t="str">
        <f>EnterTeamInfo!C15</f>
        <v>Stormchasers</v>
      </c>
      <c r="D16" s="8" t="s">
        <v>62</v>
      </c>
      <c r="E16" s="130" t="s">
        <v>27</v>
      </c>
      <c r="F16" s="136" t="s">
        <v>28</v>
      </c>
      <c r="G16" s="141" t="s">
        <v>81</v>
      </c>
      <c r="H16" s="302"/>
      <c r="I16" s="303"/>
      <c r="J16" s="303"/>
      <c r="K16" s="87"/>
      <c r="L16" s="74"/>
      <c r="M16" s="74"/>
      <c r="N16" s="99"/>
      <c r="O16" s="320"/>
      <c r="P16" s="87"/>
      <c r="Q16" s="74"/>
      <c r="R16" s="74"/>
      <c r="S16" s="91"/>
      <c r="T16" s="302"/>
      <c r="U16" s="303"/>
      <c r="V16" s="303"/>
      <c r="W16" s="303"/>
      <c r="X16" s="309"/>
    </row>
    <row r="17" spans="1:24" ht="18">
      <c r="A17" s="93">
        <f>EnterTeamInfo!A16</f>
        <v>15</v>
      </c>
      <c r="B17" s="107">
        <f>EnterTeamInfo!B16</f>
        <v>11932</v>
      </c>
      <c r="C17" s="96" t="str">
        <f>EnterTeamInfo!C16</f>
        <v>Flying Pigs</v>
      </c>
      <c r="D17" s="141" t="s">
        <v>81</v>
      </c>
      <c r="E17" s="8" t="s">
        <v>62</v>
      </c>
      <c r="F17" s="130" t="s">
        <v>27</v>
      </c>
      <c r="G17" s="136" t="s">
        <v>28</v>
      </c>
      <c r="H17" s="302"/>
      <c r="I17" s="303"/>
      <c r="J17" s="303"/>
      <c r="K17" s="87"/>
      <c r="L17" s="74"/>
      <c r="M17" s="74"/>
      <c r="N17" s="99"/>
      <c r="O17" s="320"/>
      <c r="P17" s="87"/>
      <c r="Q17" s="74"/>
      <c r="R17" s="74"/>
      <c r="S17" s="91"/>
      <c r="T17" s="302"/>
      <c r="U17" s="303"/>
      <c r="V17" s="303"/>
      <c r="W17" s="303"/>
      <c r="X17" s="309"/>
    </row>
    <row r="18" spans="1:24" ht="18">
      <c r="A18" s="93">
        <f>EnterTeamInfo!A17</f>
        <v>16</v>
      </c>
      <c r="B18" s="107">
        <f>EnterTeamInfo!B17</f>
        <v>10075</v>
      </c>
      <c r="C18" s="96" t="str">
        <f>EnterTeamInfo!C17</f>
        <v>Mindstorm detectives</v>
      </c>
      <c r="D18" s="136" t="s">
        <v>28</v>
      </c>
      <c r="E18" s="141" t="s">
        <v>81</v>
      </c>
      <c r="F18" s="8" t="s">
        <v>62</v>
      </c>
      <c r="G18" s="130" t="s">
        <v>27</v>
      </c>
      <c r="H18" s="302"/>
      <c r="I18" s="303"/>
      <c r="J18" s="303"/>
      <c r="K18" s="88"/>
      <c r="L18" s="79"/>
      <c r="M18" s="79"/>
      <c r="N18" s="100"/>
      <c r="O18" s="320"/>
      <c r="P18" s="87"/>
      <c r="Q18" s="74"/>
      <c r="R18" s="74"/>
      <c r="S18" s="91"/>
      <c r="T18" s="302"/>
      <c r="U18" s="303"/>
      <c r="V18" s="303"/>
      <c r="W18" s="303"/>
      <c r="X18" s="309"/>
    </row>
    <row r="19" spans="1:24" ht="18">
      <c r="A19" s="93">
        <f>EnterTeamInfo!A18</f>
        <v>17</v>
      </c>
      <c r="B19" s="107">
        <f>EnterTeamInfo!B18</f>
        <v>12607</v>
      </c>
      <c r="C19" s="96" t="str">
        <f>EnterTeamInfo!C18</f>
        <v>Robot Fragments</v>
      </c>
      <c r="D19" s="86"/>
      <c r="E19" s="78"/>
      <c r="F19" s="78"/>
      <c r="G19" s="98"/>
      <c r="H19" s="303"/>
      <c r="I19" s="303"/>
      <c r="J19" s="304"/>
      <c r="K19" s="130" t="s">
        <v>27</v>
      </c>
      <c r="L19" s="136" t="s">
        <v>28</v>
      </c>
      <c r="M19" s="141" t="s">
        <v>81</v>
      </c>
      <c r="N19" s="8" t="s">
        <v>62</v>
      </c>
      <c r="O19" s="321"/>
      <c r="P19" s="87"/>
      <c r="Q19" s="74"/>
      <c r="R19" s="74"/>
      <c r="S19" s="91"/>
      <c r="T19" s="302"/>
      <c r="U19" s="303"/>
      <c r="V19" s="303"/>
      <c r="W19" s="303"/>
      <c r="X19" s="309"/>
    </row>
    <row r="20" spans="1:24" ht="18">
      <c r="A20" s="93">
        <f>EnterTeamInfo!A19</f>
        <v>18</v>
      </c>
      <c r="B20" s="107">
        <f>EnterTeamInfo!B19</f>
        <v>12622</v>
      </c>
      <c r="C20" s="96" t="str">
        <f>EnterTeamInfo!C19</f>
        <v>The Rug Rats</v>
      </c>
      <c r="D20" s="87"/>
      <c r="E20" s="74"/>
      <c r="F20" s="74"/>
      <c r="G20" s="99"/>
      <c r="H20" s="303"/>
      <c r="I20" s="303"/>
      <c r="J20" s="304"/>
      <c r="K20" s="8" t="s">
        <v>62</v>
      </c>
      <c r="L20" s="130" t="s">
        <v>27</v>
      </c>
      <c r="M20" s="136" t="s">
        <v>28</v>
      </c>
      <c r="N20" s="141" t="s">
        <v>81</v>
      </c>
      <c r="O20" s="321"/>
      <c r="P20" s="87"/>
      <c r="Q20" s="74"/>
      <c r="R20" s="74"/>
      <c r="S20" s="91"/>
      <c r="T20" s="302"/>
      <c r="U20" s="303"/>
      <c r="V20" s="303"/>
      <c r="W20" s="303"/>
      <c r="X20" s="309"/>
    </row>
    <row r="21" spans="1:24" ht="18">
      <c r="A21" s="93">
        <f>EnterTeamInfo!A20</f>
        <v>19</v>
      </c>
      <c r="B21" s="107">
        <f>EnterTeamInfo!B20</f>
        <v>13579</v>
      </c>
      <c r="C21" s="96" t="str">
        <f>EnterTeamInfo!C20</f>
        <v>Loyola 5th Grade Boys</v>
      </c>
      <c r="D21" s="87"/>
      <c r="E21" s="74"/>
      <c r="F21" s="74"/>
      <c r="G21" s="99"/>
      <c r="H21" s="303"/>
      <c r="I21" s="303"/>
      <c r="J21" s="304"/>
      <c r="K21" s="141" t="s">
        <v>81</v>
      </c>
      <c r="L21" s="8" t="s">
        <v>62</v>
      </c>
      <c r="M21" s="130" t="s">
        <v>27</v>
      </c>
      <c r="N21" s="136" t="s">
        <v>28</v>
      </c>
      <c r="O21" s="321"/>
      <c r="P21" s="87"/>
      <c r="Q21" s="74"/>
      <c r="R21" s="74"/>
      <c r="S21" s="91"/>
      <c r="T21" s="302"/>
      <c r="U21" s="303"/>
      <c r="V21" s="303"/>
      <c r="W21" s="303"/>
      <c r="X21" s="309"/>
    </row>
    <row r="22" spans="1:24" ht="18">
      <c r="A22" s="93">
        <f>EnterTeamInfo!A21</f>
        <v>20</v>
      </c>
      <c r="B22" s="107">
        <f>EnterTeamInfo!B21</f>
        <v>14699</v>
      </c>
      <c r="C22" s="96" t="str">
        <f>EnterTeamInfo!C21</f>
        <v>Robo Hobo</v>
      </c>
      <c r="D22" s="87"/>
      <c r="E22" s="74"/>
      <c r="F22" s="74"/>
      <c r="G22" s="99"/>
      <c r="H22" s="303"/>
      <c r="I22" s="303"/>
      <c r="J22" s="304"/>
      <c r="K22" s="136" t="s">
        <v>28</v>
      </c>
      <c r="L22" s="141" t="s">
        <v>81</v>
      </c>
      <c r="M22" s="8" t="s">
        <v>62</v>
      </c>
      <c r="N22" s="130" t="s">
        <v>27</v>
      </c>
      <c r="O22" s="321"/>
      <c r="P22" s="88"/>
      <c r="Q22" s="79"/>
      <c r="R22" s="79"/>
      <c r="S22" s="92"/>
      <c r="T22" s="302"/>
      <c r="U22" s="303"/>
      <c r="V22" s="303"/>
      <c r="W22" s="303"/>
      <c r="X22" s="309"/>
    </row>
    <row r="23" spans="1:24" ht="18">
      <c r="A23" s="93">
        <f>EnterTeamInfo!A22</f>
        <v>21</v>
      </c>
      <c r="B23" s="107">
        <f>EnterTeamInfo!B22</f>
        <v>15145</v>
      </c>
      <c r="C23" s="96" t="str">
        <f>EnterTeamInfo!C22</f>
        <v>No-Name Ninjas</v>
      </c>
      <c r="D23" s="87"/>
      <c r="E23" s="74"/>
      <c r="F23" s="74"/>
      <c r="G23" s="99"/>
      <c r="H23" s="303"/>
      <c r="I23" s="303"/>
      <c r="J23" s="303"/>
      <c r="K23" s="86"/>
      <c r="L23" s="78"/>
      <c r="M23" s="81"/>
      <c r="N23" s="102"/>
      <c r="O23" s="322"/>
      <c r="P23" s="130" t="s">
        <v>27</v>
      </c>
      <c r="Q23" s="136" t="s">
        <v>28</v>
      </c>
      <c r="R23" s="141" t="s">
        <v>81</v>
      </c>
      <c r="S23" s="9" t="s">
        <v>62</v>
      </c>
      <c r="T23" s="302"/>
      <c r="U23" s="303"/>
      <c r="V23" s="303"/>
      <c r="W23" s="303"/>
      <c r="X23" s="309"/>
    </row>
    <row r="24" spans="1:24" ht="18">
      <c r="A24" s="93">
        <f>EnterTeamInfo!A23</f>
        <v>22</v>
      </c>
      <c r="B24" s="107">
        <f>EnterTeamInfo!B23</f>
        <v>15235</v>
      </c>
      <c r="C24" s="96" t="str">
        <f>EnterTeamInfo!C23</f>
        <v>Loyola Legobots</v>
      </c>
      <c r="D24" s="87"/>
      <c r="E24" s="74"/>
      <c r="F24" s="74"/>
      <c r="G24" s="99"/>
      <c r="H24" s="303"/>
      <c r="I24" s="303"/>
      <c r="J24" s="303"/>
      <c r="K24" s="87"/>
      <c r="L24" s="74"/>
      <c r="M24" s="75"/>
      <c r="N24" s="103"/>
      <c r="O24" s="322"/>
      <c r="P24" s="8" t="s">
        <v>62</v>
      </c>
      <c r="Q24" s="130" t="s">
        <v>27</v>
      </c>
      <c r="R24" s="136" t="s">
        <v>28</v>
      </c>
      <c r="S24" s="142" t="s">
        <v>81</v>
      </c>
      <c r="T24" s="302"/>
      <c r="U24" s="303"/>
      <c r="V24" s="303"/>
      <c r="W24" s="303"/>
      <c r="X24" s="309"/>
    </row>
    <row r="25" spans="1:24" ht="18">
      <c r="A25" s="93">
        <f>EnterTeamInfo!A24</f>
        <v>23</v>
      </c>
      <c r="B25" s="107">
        <f>EnterTeamInfo!B24</f>
        <v>17004</v>
      </c>
      <c r="C25" s="96" t="str">
        <f>EnterTeamInfo!C24</f>
        <v>Niles Lego Force</v>
      </c>
      <c r="D25" s="87"/>
      <c r="E25" s="74"/>
      <c r="F25" s="74"/>
      <c r="G25" s="99"/>
      <c r="H25" s="303"/>
      <c r="I25" s="303"/>
      <c r="J25" s="303"/>
      <c r="K25" s="87"/>
      <c r="L25" s="74"/>
      <c r="M25" s="75"/>
      <c r="N25" s="103"/>
      <c r="O25" s="322"/>
      <c r="P25" s="141" t="s">
        <v>81</v>
      </c>
      <c r="Q25" s="8" t="s">
        <v>62</v>
      </c>
      <c r="R25" s="130" t="s">
        <v>27</v>
      </c>
      <c r="S25" s="137" t="s">
        <v>28</v>
      </c>
      <c r="T25" s="302"/>
      <c r="U25" s="303"/>
      <c r="V25" s="303"/>
      <c r="W25" s="303"/>
      <c r="X25" s="309"/>
    </row>
    <row r="26" spans="1:24" ht="18.75" thickBot="1">
      <c r="A26" s="94">
        <f>EnterTeamInfo!A25</f>
        <v>24</v>
      </c>
      <c r="B26" s="108">
        <f>EnterTeamInfo!B25</f>
        <v>17080</v>
      </c>
      <c r="C26" s="97" t="str">
        <f>EnterTeamInfo!C25</f>
        <v>HarkerBoys</v>
      </c>
      <c r="D26" s="89"/>
      <c r="E26" s="76"/>
      <c r="F26" s="76"/>
      <c r="G26" s="101"/>
      <c r="H26" s="316"/>
      <c r="I26" s="316"/>
      <c r="J26" s="316"/>
      <c r="K26" s="89"/>
      <c r="L26" s="76"/>
      <c r="M26" s="77"/>
      <c r="N26" s="105"/>
      <c r="O26" s="324"/>
      <c r="P26" s="138" t="s">
        <v>28</v>
      </c>
      <c r="Q26" s="143" t="s">
        <v>81</v>
      </c>
      <c r="R26" s="12" t="s">
        <v>62</v>
      </c>
      <c r="S26" s="134" t="s">
        <v>27</v>
      </c>
      <c r="T26" s="317"/>
      <c r="U26" s="316"/>
      <c r="V26" s="316"/>
      <c r="W26" s="316"/>
      <c r="X26" s="318"/>
    </row>
    <row r="27" spans="1:2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7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1" customHeight="1">
      <c r="A29" s="19"/>
      <c r="B29" s="19"/>
      <c r="C29" s="19"/>
      <c r="D29" s="131" t="s">
        <v>1</v>
      </c>
      <c r="E29" s="297" t="s">
        <v>68</v>
      </c>
      <c r="F29" s="298"/>
      <c r="G29" s="298"/>
      <c r="H29" s="298"/>
      <c r="I29" s="19"/>
      <c r="K29" s="144" t="s">
        <v>83</v>
      </c>
      <c r="L29" s="297" t="s">
        <v>84</v>
      </c>
      <c r="M29" s="298"/>
      <c r="N29" s="298"/>
      <c r="O29" s="298"/>
      <c r="P29" s="298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1" customHeight="1">
      <c r="A31" s="19"/>
      <c r="B31" s="19"/>
      <c r="C31" s="19"/>
      <c r="D31" s="139" t="s">
        <v>2</v>
      </c>
      <c r="E31" s="297" t="s">
        <v>69</v>
      </c>
      <c r="F31" s="298"/>
      <c r="G31" s="298"/>
      <c r="H31" s="299"/>
      <c r="I31" s="72"/>
      <c r="J31" s="19"/>
      <c r="K31" s="73" t="s">
        <v>62</v>
      </c>
      <c r="L31" s="297" t="s">
        <v>70</v>
      </c>
      <c r="M31" s="298"/>
      <c r="N31" s="298"/>
      <c r="O31" s="298"/>
      <c r="P31" s="298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</sheetData>
  <sheetProtection/>
  <mergeCells count="32">
    <mergeCell ref="A1:C1"/>
    <mergeCell ref="S1:S2"/>
    <mergeCell ref="U1:U2"/>
    <mergeCell ref="D1:D2"/>
    <mergeCell ref="E1:E2"/>
    <mergeCell ref="F1:F2"/>
    <mergeCell ref="G1:G2"/>
    <mergeCell ref="J1:J2"/>
    <mergeCell ref="H1:H2"/>
    <mergeCell ref="I1:I2"/>
    <mergeCell ref="M1:M2"/>
    <mergeCell ref="N1:N2"/>
    <mergeCell ref="E29:H29"/>
    <mergeCell ref="H15:J26"/>
    <mergeCell ref="T15:X26"/>
    <mergeCell ref="O3:O14"/>
    <mergeCell ref="O15:O26"/>
    <mergeCell ref="X1:X2"/>
    <mergeCell ref="R1:R2"/>
    <mergeCell ref="K1:K2"/>
    <mergeCell ref="L1:L2"/>
    <mergeCell ref="T1:T2"/>
    <mergeCell ref="E31:H31"/>
    <mergeCell ref="L31:P31"/>
    <mergeCell ref="H3:J14"/>
    <mergeCell ref="W1:W2"/>
    <mergeCell ref="L29:P29"/>
    <mergeCell ref="T3:X14"/>
    <mergeCell ref="V1:V2"/>
    <mergeCell ref="O1:O2"/>
    <mergeCell ref="P1:P2"/>
    <mergeCell ref="Q1:Q2"/>
  </mergeCells>
  <printOptions horizontalCentered="1" verticalCentered="1"/>
  <pageMargins left="0.17" right="0.17" top="0.48" bottom="0.4" header="0.26" footer="0.27"/>
  <pageSetup fitToHeight="1" fitToWidth="1" horizontalDpi="600" verticalDpi="600" orientation="portrait" scale="8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00390625" style="0" bestFit="1" customWidth="1"/>
    <col min="2" max="2" width="23.140625" style="0" bestFit="1" customWidth="1"/>
  </cols>
  <sheetData>
    <row r="1" spans="1:2" ht="12.75">
      <c r="A1">
        <f>EnterTeamInfo!B2</f>
        <v>3068</v>
      </c>
      <c r="B1" t="str">
        <f>EnterTeamInfo!C2</f>
        <v>TimeLords II</v>
      </c>
    </row>
    <row r="2" spans="1:2" ht="12.75">
      <c r="A2">
        <f>EnterTeamInfo!B3</f>
        <v>4554</v>
      </c>
      <c r="B2" t="str">
        <f>EnterTeamInfo!C3</f>
        <v>MindBlowers</v>
      </c>
    </row>
    <row r="3" spans="1:2" ht="12.75">
      <c r="A3">
        <f>EnterTeamInfo!B4</f>
        <v>5290</v>
      </c>
      <c r="B3" t="str">
        <f>EnterTeamInfo!C4</f>
        <v>Eagles</v>
      </c>
    </row>
    <row r="4" spans="1:2" ht="12.75">
      <c r="A4">
        <f>EnterTeamInfo!B5</f>
        <v>5652</v>
      </c>
      <c r="B4" t="str">
        <f>EnterTeamInfo!C5</f>
        <v>BrickMasters</v>
      </c>
    </row>
    <row r="5" spans="1:2" ht="12.75">
      <c r="A5">
        <f>EnterTeamInfo!B6</f>
        <v>5679</v>
      </c>
      <c r="B5" t="str">
        <f>EnterTeamInfo!C6</f>
        <v>Tsunami</v>
      </c>
    </row>
    <row r="6" spans="1:2" ht="12.75">
      <c r="A6">
        <f>EnterTeamInfo!B7</f>
        <v>8033</v>
      </c>
      <c r="B6" t="str">
        <f>EnterTeamInfo!C7</f>
        <v>Furious Four Programmers</v>
      </c>
    </row>
    <row r="7" spans="1:2" ht="12.75">
      <c r="A7">
        <f>EnterTeamInfo!B8</f>
        <v>9190</v>
      </c>
      <c r="B7" t="str">
        <f>EnterTeamInfo!C8</f>
        <v>Robotic Bees</v>
      </c>
    </row>
    <row r="8" spans="1:2" ht="12.75">
      <c r="A8">
        <f>EnterTeamInfo!B9</f>
        <v>9377</v>
      </c>
      <c r="B8" t="str">
        <f>EnterTeamInfo!C9</f>
        <v>Mat Scientists</v>
      </c>
    </row>
    <row r="9" spans="1:2" ht="12.75">
      <c r="A9">
        <f>EnterTeamInfo!B10</f>
        <v>12604</v>
      </c>
      <c r="B9" t="str">
        <f>EnterTeamInfo!C10</f>
        <v>Mechanical Maccabees</v>
      </c>
    </row>
    <row r="10" spans="1:2" ht="12.75">
      <c r="A10">
        <f>EnterTeamInfo!B11</f>
        <v>10345</v>
      </c>
      <c r="B10" t="str">
        <f>EnterTeamInfo!C11</f>
        <v>Blach Boys</v>
      </c>
    </row>
    <row r="11" spans="1:2" ht="12.75">
      <c r="A11">
        <f>EnterTeamInfo!B12</f>
        <v>10467</v>
      </c>
      <c r="B11" t="str">
        <f>EnterTeamInfo!C12</f>
        <v>Related Dangers</v>
      </c>
    </row>
    <row r="12" spans="1:2" ht="12.75">
      <c r="A12">
        <f>EnterTeamInfo!B13</f>
        <v>11600</v>
      </c>
      <c r="B12" t="str">
        <f>EnterTeamInfo!C13</f>
        <v>Magic Dunkeys</v>
      </c>
    </row>
    <row r="13" spans="1:2" ht="12.75">
      <c r="A13">
        <f>EnterTeamInfo!B14</f>
        <v>11736</v>
      </c>
      <c r="B13" t="str">
        <f>EnterTeamInfo!C14</f>
        <v>Panthers</v>
      </c>
    </row>
    <row r="14" spans="1:2" ht="12.75">
      <c r="A14">
        <f>EnterTeamInfo!B15</f>
        <v>11807</v>
      </c>
      <c r="B14" t="str">
        <f>EnterTeamInfo!C15</f>
        <v>Stormchasers</v>
      </c>
    </row>
    <row r="15" spans="1:2" ht="12.75">
      <c r="A15">
        <f>EnterTeamInfo!B16</f>
        <v>11932</v>
      </c>
      <c r="B15" t="str">
        <f>EnterTeamInfo!C16</f>
        <v>Flying Pigs</v>
      </c>
    </row>
    <row r="16" spans="1:2" ht="12.75">
      <c r="A16">
        <f>EnterTeamInfo!B17</f>
        <v>10075</v>
      </c>
      <c r="B16" t="str">
        <f>EnterTeamInfo!C17</f>
        <v>Mindstorm detectives</v>
      </c>
    </row>
    <row r="17" spans="1:2" ht="12.75">
      <c r="A17">
        <f>EnterTeamInfo!B18</f>
        <v>12607</v>
      </c>
      <c r="B17" t="str">
        <f>EnterTeamInfo!C18</f>
        <v>Robot Fragments</v>
      </c>
    </row>
    <row r="18" spans="1:2" ht="12.75">
      <c r="A18">
        <f>EnterTeamInfo!B19</f>
        <v>12622</v>
      </c>
      <c r="B18" t="str">
        <f>EnterTeamInfo!C19</f>
        <v>The Rug Rats</v>
      </c>
    </row>
    <row r="19" spans="1:2" ht="12.75">
      <c r="A19">
        <f>EnterTeamInfo!B20</f>
        <v>13579</v>
      </c>
      <c r="B19" t="str">
        <f>EnterTeamInfo!C20</f>
        <v>Loyola 5th Grade Boys</v>
      </c>
    </row>
    <row r="20" spans="1:2" ht="12.75">
      <c r="A20">
        <f>EnterTeamInfo!B21</f>
        <v>14699</v>
      </c>
      <c r="B20" t="str">
        <f>EnterTeamInfo!C21</f>
        <v>Robo Hobo</v>
      </c>
    </row>
    <row r="21" spans="1:2" ht="12.75">
      <c r="A21">
        <f>EnterTeamInfo!B22</f>
        <v>15145</v>
      </c>
      <c r="B21" t="str">
        <f>EnterTeamInfo!C22</f>
        <v>No-Name Ninjas</v>
      </c>
    </row>
    <row r="22" spans="1:2" ht="12.75">
      <c r="A22">
        <f>EnterTeamInfo!B23</f>
        <v>15235</v>
      </c>
      <c r="B22" t="str">
        <f>EnterTeamInfo!C23</f>
        <v>Loyola Legobots</v>
      </c>
    </row>
    <row r="23" spans="1:2" ht="12.75">
      <c r="A23">
        <f>EnterTeamInfo!B24</f>
        <v>17004</v>
      </c>
      <c r="B23" t="str">
        <f>EnterTeamInfo!C24</f>
        <v>Niles Lego Force</v>
      </c>
    </row>
    <row r="24" spans="1:2" ht="12.75">
      <c r="A24">
        <f>EnterTeamInfo!B25</f>
        <v>17080</v>
      </c>
      <c r="B24" t="str">
        <f>EnterTeamInfo!C25</f>
        <v>HarkerBoys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Playing@Learning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Edelman</dc:creator>
  <cp:keywords/>
  <dc:description/>
  <cp:lastModifiedBy> </cp:lastModifiedBy>
  <cp:lastPrinted>2013-11-12T21:37:43Z</cp:lastPrinted>
  <dcterms:created xsi:type="dcterms:W3CDTF">2009-10-29T16:30:34Z</dcterms:created>
  <dcterms:modified xsi:type="dcterms:W3CDTF">2013-11-20T05:04:55Z</dcterms:modified>
  <cp:category/>
  <cp:version/>
  <cp:contentType/>
  <cp:contentStatus/>
</cp:coreProperties>
</file>