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80" windowHeight="7500" tabRatio="761" firstSheet="1" activeTab="5"/>
  </bookViews>
  <sheets>
    <sheet name="Guide" sheetId="1" r:id="rId1"/>
    <sheet name="Teams" sheetId="2" r:id="rId2"/>
    <sheet name="Scrimage Scoring" sheetId="3" r:id="rId3"/>
    <sheet name="Scrimage Poster" sheetId="4" state="hidden" r:id="rId4"/>
    <sheet name="Sheet1" sheetId="5" r:id="rId5"/>
    <sheet name="Competition Scoring" sheetId="6" r:id="rId6"/>
    <sheet name="Competition Poster" sheetId="7" state="hidden" r:id="rId7"/>
    <sheet name="Overall" sheetId="8" r:id="rId8"/>
    <sheet name="Ref Sheet" sheetId="9" r:id="rId9"/>
  </sheets>
  <definedNames>
    <definedName name="_xlnm.Print_Area" localSheetId="5">'Competition Scoring'!$AX$17:$BN$31</definedName>
    <definedName name="_xlnm.Print_Area" localSheetId="8">'Ref Sheet'!$A$2:$W$28</definedName>
    <definedName name="_xlnm.Print_Area" localSheetId="3">'Scrimage Poster'!$A$2:$W$100</definedName>
    <definedName name="_xlnm.Print_Area" localSheetId="4">'Sheet1'!$A$40:$I$51</definedName>
    <definedName name="_xlnm.Print_Titles" localSheetId="6">'Competition Poster'!$1:$4</definedName>
    <definedName name="Z_1C70BABE_E732_42C8_8B83_5DD2523BD923_.wvu.Cols" localSheetId="7" hidden="1">'Overall'!$I:$N</definedName>
    <definedName name="Z_1C70BABE_E732_42C8_8B83_5DD2523BD923_.wvu.PrintArea" localSheetId="5" hidden="1">'Competition Scoring'!$A$21:$V$35</definedName>
    <definedName name="Z_1C70BABE_E732_42C8_8B83_5DD2523BD923_.wvu.PrintArea" localSheetId="8" hidden="1">'Ref Sheet'!$A$2:$W$28</definedName>
    <definedName name="Z_1C70BABE_E732_42C8_8B83_5DD2523BD923_.wvu.PrintArea" localSheetId="3" hidden="1">'Scrimage Poster'!$A$2:$W$100</definedName>
    <definedName name="Z_1C70BABE_E732_42C8_8B83_5DD2523BD923_.wvu.PrintTitles" localSheetId="6" hidden="1">'Competition Poster'!$1:$4</definedName>
    <definedName name="Z_1C70BABE_E732_42C8_8B83_5DD2523BD923_.wvu.PrintTitles" localSheetId="5" hidden="1">'Competition Scoring'!$1:$4</definedName>
    <definedName name="Z_5908B242_562F_4545_8C1F_9F2FE9395352_.wvu.Cols" localSheetId="7" hidden="1">'Overall'!$I:$N</definedName>
    <definedName name="Z_5908B242_562F_4545_8C1F_9F2FE9395352_.wvu.PrintArea" localSheetId="5" hidden="1">'Competition Scoring'!$A$53:$X$67</definedName>
    <definedName name="Z_5908B242_562F_4545_8C1F_9F2FE9395352_.wvu.PrintArea" localSheetId="8" hidden="1">'Ref Sheet'!$A$2:$W$28</definedName>
    <definedName name="Z_5908B242_562F_4545_8C1F_9F2FE9395352_.wvu.PrintArea" localSheetId="3" hidden="1">'Scrimage Poster'!$A$2:$W$100</definedName>
    <definedName name="Z_5908B242_562F_4545_8C1F_9F2FE9395352_.wvu.PrintTitles" localSheetId="6" hidden="1">'Competition Poster'!$1:$4</definedName>
    <definedName name="Z_5908B242_562F_4545_8C1F_9F2FE9395352_.wvu.PrintTitles" localSheetId="5" hidden="1">'Competition Scoring'!$1:$4</definedName>
    <definedName name="Z_59F370FE_A6FC_4DDE_996D_B033F8D62625_.wvu.Cols" localSheetId="7" hidden="1">'Overall'!$I:$N</definedName>
    <definedName name="Z_59F370FE_A6FC_4DDE_996D_B033F8D62625_.wvu.PrintArea" localSheetId="5" hidden="1">'Competition Scoring'!$A$5:$V$19</definedName>
    <definedName name="Z_59F370FE_A6FC_4DDE_996D_B033F8D62625_.wvu.PrintArea" localSheetId="8" hidden="1">'Ref Sheet'!$A$2:$W$28</definedName>
    <definedName name="Z_59F370FE_A6FC_4DDE_996D_B033F8D62625_.wvu.PrintArea" localSheetId="3" hidden="1">'Scrimage Poster'!$A$2:$W$100</definedName>
    <definedName name="Z_59F370FE_A6FC_4DDE_996D_B033F8D62625_.wvu.PrintTitles" localSheetId="6" hidden="1">'Competition Poster'!$1:$4</definedName>
    <definedName name="Z_59F370FE_A6FC_4DDE_996D_B033F8D62625_.wvu.PrintTitles" localSheetId="5" hidden="1">'Competition Scoring'!$1:$4</definedName>
    <definedName name="Z_5C84C2EE_FB28_4176_8BEC_B3884F7884B0_.wvu.Cols" localSheetId="7" hidden="1">'Overall'!$I:$N</definedName>
    <definedName name="Z_5C84C2EE_FB28_4176_8BEC_B3884F7884B0_.wvu.PrintArea" localSheetId="5" hidden="1">'Competition Scoring'!$AX$17:$BM$29</definedName>
    <definedName name="Z_5C84C2EE_FB28_4176_8BEC_B3884F7884B0_.wvu.PrintArea" localSheetId="8" hidden="1">'Ref Sheet'!$A$2:$W$28</definedName>
    <definedName name="Z_5C84C2EE_FB28_4176_8BEC_B3884F7884B0_.wvu.PrintArea" localSheetId="3" hidden="1">'Scrimage Poster'!$A$2:$W$100</definedName>
    <definedName name="Z_5C84C2EE_FB28_4176_8BEC_B3884F7884B0_.wvu.PrintTitles" localSheetId="6" hidden="1">'Competition Poster'!$1:$4</definedName>
    <definedName name="Z_D0ACAAFF_F051_4B35_BD40_624476A8ACE0_.wvu.Cols" localSheetId="7" hidden="1">'Overall'!$I:$N</definedName>
    <definedName name="Z_D0ACAAFF_F051_4B35_BD40_624476A8ACE0_.wvu.PrintArea" localSheetId="5" hidden="1">'Competition Scoring'!$A$37:$V$51</definedName>
    <definedName name="Z_D0ACAAFF_F051_4B35_BD40_624476A8ACE0_.wvu.PrintArea" localSheetId="8" hidden="1">'Ref Sheet'!$A$2:$W$28</definedName>
    <definedName name="Z_D0ACAAFF_F051_4B35_BD40_624476A8ACE0_.wvu.PrintArea" localSheetId="3" hidden="1">'Scrimage Poster'!$A$2:$W$100</definedName>
    <definedName name="Z_D0ACAAFF_F051_4B35_BD40_624476A8ACE0_.wvu.PrintTitles" localSheetId="6" hidden="1">'Competition Poster'!$1:$4</definedName>
    <definedName name="Z_D0ACAAFF_F051_4B35_BD40_624476A8ACE0_.wvu.PrintTitles" localSheetId="5" hidden="1">'Competition Scoring'!$1:$4</definedName>
  </definedNames>
  <calcPr fullCalcOnLoad="1"/>
</workbook>
</file>

<file path=xl/comments3.xml><?xml version="1.0" encoding="utf-8"?>
<comments xmlns="http://schemas.openxmlformats.org/spreadsheetml/2006/main">
  <authors>
    <author>Dan Fairfax</author>
  </authors>
  <commentList>
    <comment ref="C3" authorId="0">
      <text>
        <r>
          <rPr>
            <b/>
            <sz val="8"/>
            <rFont val="Tahoma"/>
            <family val="0"/>
          </rPr>
          <t>Dan Fairfax:</t>
        </r>
        <r>
          <rPr>
            <sz val="8"/>
            <rFont val="Tahoma"/>
            <family val="0"/>
          </rPr>
          <t xml:space="preserve">
Get the categories ahead of time so the sheet can can calculate the catagories.</t>
        </r>
      </text>
    </comment>
  </commentList>
</comments>
</file>

<file path=xl/sharedStrings.xml><?xml version="1.0" encoding="utf-8"?>
<sst xmlns="http://schemas.openxmlformats.org/spreadsheetml/2006/main" count="900" uniqueCount="146">
  <si>
    <t>WHEN THE DAY IS DONE</t>
  </si>
  <si>
    <t>Team #</t>
  </si>
  <si>
    <t>Team Name</t>
  </si>
  <si>
    <t>Team</t>
  </si>
  <si>
    <t>Score</t>
  </si>
  <si>
    <t>Triple</t>
  </si>
  <si>
    <r>
      <t xml:space="preserve">Bushes/Trees </t>
    </r>
    <r>
      <rPr>
        <sz val="12"/>
        <rFont val="tahoma"/>
        <family val="2"/>
      </rPr>
      <t>Down</t>
    </r>
  </si>
  <si>
    <r>
      <t xml:space="preserve">Loops </t>
    </r>
    <r>
      <rPr>
        <sz val="12"/>
        <rFont val="tahoma"/>
        <family val="2"/>
      </rPr>
      <t>Off</t>
    </r>
  </si>
  <si>
    <r>
      <t xml:space="preserve">Soccer </t>
    </r>
    <r>
      <rPr>
        <b/>
        <sz val="12"/>
        <rFont val="tahoma"/>
        <family val="2"/>
      </rPr>
      <t>Rocks</t>
    </r>
    <r>
      <rPr>
        <sz val="12"/>
        <rFont val="tahoma"/>
        <family val="2"/>
      </rPr>
      <t xml:space="preserve"> Off</t>
    </r>
  </si>
  <si>
    <r>
      <t>Bridge</t>
    </r>
    <r>
      <rPr>
        <sz val="12"/>
        <rFont val="tahoma"/>
        <family val="2"/>
      </rPr>
      <t xml:space="preserve"> Down</t>
    </r>
  </si>
  <si>
    <r>
      <t>Barrels</t>
    </r>
    <r>
      <rPr>
        <sz val="12"/>
        <rFont val="tahoma"/>
        <family val="2"/>
      </rPr>
      <t xml:space="preserve"> at Base</t>
    </r>
  </si>
  <si>
    <t>Scoring Spreadsheet Guide</t>
  </si>
  <si>
    <t>REGISTRATION</t>
  </si>
  <si>
    <t>Directions:</t>
  </si>
  <si>
    <r>
      <t>Do not run</t>
    </r>
    <r>
      <rPr>
        <sz val="10"/>
        <rFont val="Arial"/>
        <family val="2"/>
      </rPr>
      <t xml:space="preserve"> any </t>
    </r>
    <r>
      <rPr>
        <b/>
        <sz val="10"/>
        <rFont val="Arial"/>
        <family val="2"/>
      </rPr>
      <t>other spreadsheets</t>
    </r>
    <r>
      <rPr>
        <sz val="10"/>
        <rFont val="Arial"/>
        <family val="2"/>
      </rPr>
      <t xml:space="preserve"> while you run this one.</t>
    </r>
  </si>
  <si>
    <r>
      <t xml:space="preserve">Make </t>
    </r>
    <r>
      <rPr>
        <b/>
        <sz val="10"/>
        <rFont val="Arial"/>
        <family val="2"/>
      </rPr>
      <t>Sheet Tabs</t>
    </r>
    <r>
      <rPr>
        <sz val="10"/>
        <rFont val="Arial"/>
        <family val="2"/>
      </rPr>
      <t xml:space="preserve"> visible at the bottom of the screen by clicking Tools, Options, and the Sheet Tabs check box.</t>
    </r>
  </si>
  <si>
    <r>
      <t xml:space="preserve">Click View, </t>
    </r>
    <r>
      <rPr>
        <b/>
        <sz val="10"/>
        <rFont val="Arial"/>
        <family val="2"/>
      </rPr>
      <t>Zoom…</t>
    </r>
    <r>
      <rPr>
        <sz val="10"/>
        <rFont val="Arial"/>
        <family val="2"/>
      </rPr>
      <t>, and experiment with different magnifications to arrive at a screen output that projects well.</t>
    </r>
  </si>
  <si>
    <r>
      <t xml:space="preserve">Refer to this </t>
    </r>
    <r>
      <rPr>
        <b/>
        <sz val="10"/>
        <rFont val="Arial"/>
        <family val="2"/>
      </rPr>
      <t>instruction screen</t>
    </r>
    <r>
      <rPr>
        <sz val="10"/>
        <rFont val="Arial"/>
        <family val="2"/>
      </rPr>
      <t xml:space="preserve"> often.</t>
    </r>
  </si>
  <si>
    <r>
      <t xml:space="preserve">Be sure to type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after every entry (necessary for the spreadsheet to function).</t>
    </r>
  </si>
  <si>
    <t>We Gave Them</t>
  </si>
  <si>
    <r>
      <t>Frequently</t>
    </r>
    <r>
      <rPr>
        <sz val="10"/>
        <rFont val="Arial"/>
        <family val="2"/>
      </rPr>
      <t xml:space="preserve"> click </t>
    </r>
    <r>
      <rPr>
        <b/>
        <sz val="10"/>
        <rFont val="Arial"/>
        <family val="2"/>
      </rPr>
      <t>save</t>
    </r>
    <r>
      <rPr>
        <sz val="10"/>
        <rFont val="Arial"/>
        <family val="2"/>
      </rPr>
      <t xml:space="preserve"> during the competition.</t>
    </r>
  </si>
  <si>
    <r>
      <t xml:space="preserve">Make a </t>
    </r>
    <r>
      <rPr>
        <b/>
        <sz val="10"/>
        <rFont val="Arial"/>
        <family val="2"/>
      </rPr>
      <t>backup</t>
    </r>
    <r>
      <rPr>
        <sz val="10"/>
        <rFont val="Arial"/>
        <family val="2"/>
      </rPr>
      <t xml:space="preserve"> copy of this spreadsheet right now.</t>
    </r>
  </si>
  <si>
    <r>
      <t xml:space="preserve">In </t>
    </r>
    <r>
      <rPr>
        <b/>
        <sz val="10"/>
        <rFont val="Arial"/>
        <family val="2"/>
      </rPr>
      <t>Teams</t>
    </r>
    <r>
      <rPr>
        <sz val="10"/>
        <rFont val="Arial"/>
        <family val="2"/>
      </rPr>
      <t>, enter team numbers and names in the order of arrival on site, and then press enter.</t>
    </r>
  </si>
  <si>
    <r>
      <t xml:space="preserve">When you're finished, note the score and write it in pen on the </t>
    </r>
    <r>
      <rPr>
        <b/>
        <sz val="10"/>
        <rFont val="Arial"/>
        <family val="2"/>
      </rPr>
      <t>Ref Sheet</t>
    </r>
    <r>
      <rPr>
        <sz val="10"/>
        <rFont val="Arial"/>
        <family val="2"/>
      </rPr>
      <t>.  This is a hardcopy backup system.</t>
    </r>
  </si>
  <si>
    <r>
      <t xml:space="preserve">When a referee hands you a </t>
    </r>
    <r>
      <rPr>
        <b/>
        <sz val="10"/>
        <rFont val="Arial"/>
        <family val="2"/>
      </rPr>
      <t>Ref Sheet</t>
    </r>
    <r>
      <rPr>
        <sz val="10"/>
        <rFont val="Arial"/>
        <family val="2"/>
      </rPr>
      <t>, enter the data, line for line, as you see it in each box.</t>
    </r>
  </si>
  <si>
    <t>Double</t>
  </si>
  <si>
    <t>Red Houses</t>
  </si>
  <si>
    <t>Market</t>
  </si>
  <si>
    <t>Singles</t>
  </si>
  <si>
    <t>Loops In Ours</t>
  </si>
  <si>
    <t>Table</t>
  </si>
  <si>
    <t>Time</t>
  </si>
  <si>
    <t>SCORE</t>
  </si>
  <si>
    <r>
      <t>Windmill</t>
    </r>
    <r>
      <rPr>
        <sz val="12"/>
        <rFont val="tahoma"/>
        <family val="2"/>
      </rPr>
      <t xml:space="preserve">   Spun</t>
    </r>
  </si>
  <si>
    <r>
      <t>Bundles</t>
    </r>
    <r>
      <rPr>
        <sz val="12"/>
        <rFont val="tahoma"/>
        <family val="2"/>
      </rPr>
      <t xml:space="preserve"> Ground</t>
    </r>
  </si>
  <si>
    <r>
      <t>Bundles</t>
    </r>
    <r>
      <rPr>
        <sz val="12"/>
        <rFont val="tahoma"/>
        <family val="2"/>
      </rPr>
      <t xml:space="preserve"> 1st Up</t>
    </r>
  </si>
  <si>
    <r>
      <t>Bundles</t>
    </r>
    <r>
      <rPr>
        <sz val="12"/>
        <rFont val="tahoma"/>
        <family val="2"/>
      </rPr>
      <t xml:space="preserve"> 2nd Up</t>
    </r>
  </si>
  <si>
    <r>
      <t>Bundles</t>
    </r>
    <r>
      <rPr>
        <sz val="12"/>
        <rFont val="tahoma"/>
        <family val="2"/>
      </rPr>
      <t xml:space="preserve"> 3rd Up</t>
    </r>
  </si>
  <si>
    <r>
      <t>Bundles</t>
    </r>
    <r>
      <rPr>
        <sz val="12"/>
        <rFont val="tahoma"/>
        <family val="2"/>
      </rPr>
      <t xml:space="preserve"> 4th Up</t>
    </r>
  </si>
  <si>
    <t>Bundles</t>
  </si>
  <si>
    <r>
      <t xml:space="preserve">Bushes/Trees </t>
    </r>
    <r>
      <rPr>
        <sz val="12"/>
        <color indexed="9"/>
        <rFont val="tahoma"/>
        <family val="2"/>
      </rPr>
      <t>Down</t>
    </r>
  </si>
  <si>
    <t>City Sights Score Sheet</t>
  </si>
  <si>
    <t>Los Altos Scrimage</t>
  </si>
  <si>
    <t>Round A</t>
  </si>
  <si>
    <t>Play Offs</t>
  </si>
  <si>
    <t>Round B</t>
  </si>
  <si>
    <t>Round C</t>
  </si>
  <si>
    <t>Round D</t>
  </si>
  <si>
    <t>QTR Final</t>
  </si>
  <si>
    <t>Final</t>
  </si>
  <si>
    <t>Los Altos Competition</t>
  </si>
  <si>
    <r>
      <t xml:space="preserve">City Sights Score Sheet    </t>
    </r>
    <r>
      <rPr>
        <b/>
        <sz val="12"/>
        <color indexed="10"/>
        <rFont val="Tahoma"/>
        <family val="2"/>
      </rPr>
      <t>Max</t>
    </r>
  </si>
  <si>
    <t>Count</t>
  </si>
  <si>
    <t>Y or</t>
  </si>
  <si>
    <t>Blank</t>
  </si>
  <si>
    <r>
      <t>Red Houses</t>
    </r>
    <r>
      <rPr>
        <sz val="12"/>
        <rFont val="tahoma"/>
        <family val="2"/>
      </rPr>
      <t xml:space="preserve"> Singles</t>
    </r>
  </si>
  <si>
    <r>
      <t>Red Houses</t>
    </r>
    <r>
      <rPr>
        <sz val="12"/>
        <rFont val="tahoma"/>
        <family val="2"/>
      </rPr>
      <t xml:space="preserve"> Double</t>
    </r>
  </si>
  <si>
    <r>
      <t>Red Houses</t>
    </r>
    <r>
      <rPr>
        <sz val="12"/>
        <rFont val="tahoma"/>
        <family val="2"/>
      </rPr>
      <t xml:space="preserve"> Triple</t>
    </r>
  </si>
  <si>
    <t>1 to 3</t>
  </si>
  <si>
    <t>1 to 4</t>
  </si>
  <si>
    <t>1 to 8</t>
  </si>
  <si>
    <r>
      <t>"</t>
    </r>
    <r>
      <rPr>
        <b/>
        <i/>
        <sz val="12"/>
        <color indexed="10"/>
        <rFont val="Arial"/>
        <family val="2"/>
      </rPr>
      <t>Teams</t>
    </r>
    <r>
      <rPr>
        <b/>
        <i/>
        <sz val="12"/>
        <rFont val="Arial"/>
        <family val="2"/>
      </rPr>
      <t xml:space="preserve">" is the place to enter team numbers and names. </t>
    </r>
  </si>
  <si>
    <r>
      <t>Before</t>
    </r>
    <r>
      <rPr>
        <sz val="10"/>
        <rFont val="Arial"/>
        <family val="2"/>
      </rPr>
      <t xml:space="preserve"> the tournament, print the </t>
    </r>
    <r>
      <rPr>
        <b/>
        <sz val="10"/>
        <color indexed="10"/>
        <rFont val="Arial"/>
        <family val="2"/>
      </rPr>
      <t>Ref Sheet</t>
    </r>
    <r>
      <rPr>
        <sz val="10"/>
        <rFont val="Arial"/>
        <family val="2"/>
      </rPr>
      <t>, make one copy per table pairing per round, and give them to the referees on clip boards.</t>
    </r>
  </si>
  <si>
    <r>
      <t>"</t>
    </r>
    <r>
      <rPr>
        <b/>
        <i/>
        <sz val="12"/>
        <color indexed="10"/>
        <rFont val="Arial"/>
        <family val="2"/>
      </rPr>
      <t>Scrimage or Competition Scoring</t>
    </r>
    <r>
      <rPr>
        <b/>
        <i/>
        <sz val="12"/>
        <rFont val="Arial"/>
        <family val="2"/>
      </rPr>
      <t>" is the place to tally the data from each Ref Sheet when it comes to you.</t>
    </r>
  </si>
  <si>
    <r>
      <t xml:space="preserve">Then go to the  Scoring </t>
    </r>
    <r>
      <rPr>
        <b/>
        <sz val="10"/>
        <rFont val="Arial"/>
        <family val="2"/>
      </rPr>
      <t xml:space="preserve">Poster </t>
    </r>
    <r>
      <rPr>
        <sz val="10"/>
        <rFont val="Arial"/>
        <family val="2"/>
      </rPr>
      <t xml:space="preserve">and with a marking pen enter the score and results for the </t>
    </r>
    <r>
      <rPr>
        <b/>
        <sz val="10"/>
        <rFont val="Arial"/>
        <family val="2"/>
      </rPr>
      <t>correct team</t>
    </r>
    <r>
      <rPr>
        <sz val="10"/>
        <rFont val="Arial"/>
        <family val="2"/>
      </rPr>
      <t xml:space="preserve"> in the </t>
    </r>
    <r>
      <rPr>
        <b/>
        <sz val="10"/>
        <rFont val="Arial"/>
        <family val="2"/>
      </rPr>
      <t>correct round/match</t>
    </r>
    <r>
      <rPr>
        <sz val="10"/>
        <rFont val="Arial"/>
        <family val="2"/>
      </rPr>
      <t>.</t>
    </r>
  </si>
  <si>
    <r>
      <t xml:space="preserve">If you print extra blank </t>
    </r>
    <r>
      <rPr>
        <b/>
        <sz val="10"/>
        <rFont val="Arial"/>
        <family val="2"/>
      </rPr>
      <t>Ref Sheets</t>
    </r>
    <r>
      <rPr>
        <sz val="10"/>
        <rFont val="Arial"/>
        <family val="2"/>
      </rPr>
      <t xml:space="preserve"> and have them available near the Scoring Poster then the teams can record their own results.</t>
    </r>
  </si>
  <si>
    <t>Celebrate a job well done with your team and coaches!!!!</t>
  </si>
  <si>
    <t>Coach</t>
  </si>
  <si>
    <t>List</t>
  </si>
  <si>
    <t>Y</t>
  </si>
  <si>
    <t>1 or</t>
  </si>
  <si>
    <t>TigerBots</t>
  </si>
  <si>
    <t xml:space="preserve">City Sights Ref Sheet   </t>
  </si>
  <si>
    <t xml:space="preserve">City Sights Ref Sheet </t>
  </si>
  <si>
    <t xml:space="preserve">City Sights Ref Sheet  </t>
  </si>
  <si>
    <t>City Bots</t>
  </si>
  <si>
    <t>Tie-Dye Bots</t>
  </si>
  <si>
    <t>Evil Eagles</t>
  </si>
  <si>
    <t>Dog Bots</t>
  </si>
  <si>
    <t>Tye-Dye Bots</t>
  </si>
  <si>
    <t>Cis Techies</t>
  </si>
  <si>
    <t>FLL Girls</t>
  </si>
  <si>
    <t>Loma Prieta</t>
  </si>
  <si>
    <t>Performance (Rounds Only)</t>
  </si>
  <si>
    <t>Rank</t>
  </si>
  <si>
    <t>highest</t>
  </si>
  <si>
    <t>2nd best</t>
  </si>
  <si>
    <t>3rd best</t>
  </si>
  <si>
    <t>lowest</t>
  </si>
  <si>
    <t>Macro Area</t>
  </si>
  <si>
    <t>CIS Techies</t>
  </si>
  <si>
    <t>Priory Panthers</t>
  </si>
  <si>
    <t>Castilleja</t>
  </si>
  <si>
    <t>CityBots</t>
  </si>
  <si>
    <t>DogBots</t>
  </si>
  <si>
    <t>Drop List Area</t>
  </si>
  <si>
    <t xml:space="preserve">Playoff Seeding </t>
  </si>
  <si>
    <t>Control O to select seeds</t>
  </si>
  <si>
    <t>Palo Verde Robot</t>
  </si>
  <si>
    <t>RANK AFTER ROUNDS</t>
  </si>
  <si>
    <t>POSITION</t>
  </si>
  <si>
    <t>Ranking Tie Break</t>
  </si>
  <si>
    <r>
      <t>After  the A through D rounds</t>
    </r>
    <r>
      <rPr>
        <sz val="10"/>
        <rFont val="Arial"/>
        <family val="2"/>
      </rPr>
      <t xml:space="preserve"> scores are input and checked press </t>
    </r>
    <r>
      <rPr>
        <b/>
        <sz val="10"/>
        <color indexed="10"/>
        <rFont val="Arial"/>
        <family val="2"/>
      </rPr>
      <t>Control Key</t>
    </r>
    <r>
      <rPr>
        <sz val="10"/>
        <rFont val="Arial"/>
        <family val="2"/>
      </rPr>
      <t xml:space="preserve"> and the "</t>
    </r>
    <r>
      <rPr>
        <b/>
        <sz val="10"/>
        <color indexed="10"/>
        <rFont val="Arial"/>
        <family val="2"/>
      </rPr>
      <t>O</t>
    </r>
    <r>
      <rPr>
        <sz val="10"/>
        <rFont val="Arial"/>
        <family val="2"/>
      </rPr>
      <t>" key at the same time and the spreadsheet will automatically seed the teams moving on to the Playoffs.</t>
    </r>
  </si>
  <si>
    <t>Award &gt;&gt;&gt;</t>
  </si>
  <si>
    <t>Weight</t>
  </si>
  <si>
    <t>Vibes</t>
  </si>
  <si>
    <t>Gifts</t>
  </si>
  <si>
    <t>Health</t>
  </si>
  <si>
    <t>Connections</t>
  </si>
  <si>
    <t>Qualifications</t>
  </si>
  <si>
    <t>Performance</t>
  </si>
  <si>
    <t>Weight &gt;&gt;&gt;</t>
  </si>
  <si>
    <t>RATING</t>
  </si>
  <si>
    <r>
      <t>"</t>
    </r>
    <r>
      <rPr>
        <b/>
        <i/>
        <sz val="12"/>
        <color indexed="10"/>
        <rFont val="Arial"/>
        <family val="2"/>
      </rPr>
      <t>Overall</t>
    </r>
    <r>
      <rPr>
        <b/>
        <i/>
        <sz val="12"/>
        <rFont val="Arial"/>
        <family val="2"/>
      </rPr>
      <t xml:space="preserve">" is the place to enter each teams highest score achieved during the competiton and the results of each of the judging categories. </t>
    </r>
  </si>
  <si>
    <r>
      <t>Los Altos</t>
    </r>
    <r>
      <rPr>
        <b/>
        <sz val="26"/>
        <color indexed="8"/>
        <rFont val="Arial"/>
        <family val="2"/>
      </rPr>
      <t xml:space="preserve"> </t>
    </r>
    <r>
      <rPr>
        <b/>
        <sz val="26"/>
        <color indexed="56"/>
        <rFont val="Arial"/>
        <family val="2"/>
      </rPr>
      <t>F</t>
    </r>
    <r>
      <rPr>
        <b/>
        <sz val="26"/>
        <color indexed="9"/>
        <rFont val="Arial"/>
        <family val="2"/>
      </rPr>
      <t>L</t>
    </r>
    <r>
      <rPr>
        <b/>
        <sz val="26"/>
        <color indexed="43"/>
        <rFont val="Arial"/>
        <family val="2"/>
      </rPr>
      <t>L</t>
    </r>
    <r>
      <rPr>
        <b/>
        <sz val="26"/>
        <color indexed="55"/>
        <rFont val="Arial"/>
        <family val="2"/>
      </rPr>
      <t xml:space="preserve"> 2</t>
    </r>
    <r>
      <rPr>
        <b/>
        <sz val="26"/>
        <color indexed="10"/>
        <rFont val="Arial"/>
        <family val="2"/>
      </rPr>
      <t>0</t>
    </r>
    <r>
      <rPr>
        <b/>
        <sz val="26"/>
        <color indexed="9"/>
        <rFont val="Arial"/>
        <family val="2"/>
      </rPr>
      <t>0</t>
    </r>
    <r>
      <rPr>
        <b/>
        <sz val="26"/>
        <color indexed="12"/>
        <rFont val="Arial"/>
        <family val="2"/>
      </rPr>
      <t>2</t>
    </r>
    <r>
      <rPr>
        <b/>
        <sz val="26"/>
        <color indexed="55"/>
        <rFont val="Arial"/>
        <family val="2"/>
      </rPr>
      <t>:</t>
    </r>
    <r>
      <rPr>
        <b/>
        <i/>
        <sz val="26"/>
        <color indexed="23"/>
        <rFont val="Arial"/>
        <family val="2"/>
      </rPr>
      <t xml:space="preserve"> </t>
    </r>
    <r>
      <rPr>
        <b/>
        <i/>
        <sz val="26"/>
        <color indexed="13"/>
        <rFont val="Arial"/>
        <family val="2"/>
      </rPr>
      <t>City Sights</t>
    </r>
  </si>
  <si>
    <t>Innovative Design</t>
  </si>
  <si>
    <t>Robust Design</t>
  </si>
  <si>
    <t>Programming</t>
  </si>
  <si>
    <t>Robot Performance</t>
  </si>
  <si>
    <t>Research Presentation</t>
  </si>
  <si>
    <t>Teamwork</t>
  </si>
  <si>
    <t>Overall</t>
  </si>
  <si>
    <t xml:space="preserve">MAX SCORE (AVG of best 3 rounds) </t>
  </si>
  <si>
    <t xml:space="preserve">AVG </t>
  </si>
  <si>
    <t>Best 3 RDS</t>
  </si>
  <si>
    <r>
      <t>After  the Playoff round</t>
    </r>
    <r>
      <rPr>
        <sz val="10"/>
        <rFont val="Arial"/>
        <family val="2"/>
      </rPr>
      <t xml:space="preserve"> scores are input and checked the scorekeeper enters the winners of each match into the quarter final table.</t>
    </r>
  </si>
  <si>
    <r>
      <t>After the Quarter Final round</t>
    </r>
    <r>
      <rPr>
        <sz val="10"/>
        <rFont val="Arial"/>
        <family val="2"/>
      </rPr>
      <t xml:space="preserve"> scores are input and checked the scorekeeper enters the names of the quarterfinal match winners into the finals table </t>
    </r>
  </si>
  <si>
    <r>
      <t>"</t>
    </r>
    <r>
      <rPr>
        <b/>
        <i/>
        <sz val="12"/>
        <color indexed="10"/>
        <rFont val="Arial"/>
        <family val="2"/>
      </rPr>
      <t>For Competition Scoring</t>
    </r>
    <r>
      <rPr>
        <b/>
        <i/>
        <sz val="12"/>
        <rFont val="Arial"/>
        <family val="2"/>
      </rPr>
      <t>"  There is a macro included that will seed the teams for the Payoff round. For the Quarter Finals and Final round the scorekeeper enters the match winners manually.</t>
    </r>
  </si>
  <si>
    <t>1 to 20</t>
  </si>
  <si>
    <t>Round A+B</t>
  </si>
  <si>
    <t>Round A+B+C</t>
  </si>
  <si>
    <t>Averaging Table</t>
  </si>
  <si>
    <t>Position</t>
  </si>
  <si>
    <t>Points</t>
  </si>
  <si>
    <r>
      <t xml:space="preserve">Macro </t>
    </r>
    <r>
      <rPr>
        <sz val="10"/>
        <color indexed="10"/>
        <rFont val="Tahoma"/>
        <family val="2"/>
      </rPr>
      <t xml:space="preserve">A </t>
    </r>
    <r>
      <rPr>
        <sz val="10"/>
        <rFont val="Tahoma"/>
        <family val="2"/>
      </rPr>
      <t>to sort by position</t>
    </r>
  </si>
  <si>
    <r>
      <t xml:space="preserve">Macro </t>
    </r>
    <r>
      <rPr>
        <sz val="10"/>
        <color indexed="10"/>
        <rFont val="Tahoma"/>
        <family val="2"/>
      </rPr>
      <t>B</t>
    </r>
    <r>
      <rPr>
        <sz val="10"/>
        <rFont val="Tahoma"/>
        <family val="2"/>
      </rPr>
      <t xml:space="preserve"> to sort by position</t>
    </r>
  </si>
  <si>
    <r>
      <t xml:space="preserve">Macro </t>
    </r>
    <r>
      <rPr>
        <sz val="10"/>
        <color indexed="10"/>
        <rFont val="Tahoma"/>
        <family val="2"/>
      </rPr>
      <t>C</t>
    </r>
    <r>
      <rPr>
        <sz val="10"/>
        <rFont val="Tahoma"/>
        <family val="2"/>
      </rPr>
      <t xml:space="preserve"> to sort by position</t>
    </r>
  </si>
  <si>
    <r>
      <t xml:space="preserve">Macro </t>
    </r>
    <r>
      <rPr>
        <sz val="10"/>
        <color indexed="10"/>
        <rFont val="Tahoma"/>
        <family val="2"/>
      </rPr>
      <t>D</t>
    </r>
    <r>
      <rPr>
        <sz val="10"/>
        <rFont val="Tahoma"/>
        <family val="2"/>
      </rPr>
      <t xml:space="preserve"> to sort by position</t>
    </r>
  </si>
  <si>
    <t>Overall Award Summary</t>
  </si>
  <si>
    <t>y</t>
  </si>
  <si>
    <t>Team Schedule</t>
  </si>
  <si>
    <r>
      <t>Los Altos FLL 2002:</t>
    </r>
    <r>
      <rPr>
        <b/>
        <i/>
        <sz val="26"/>
        <color indexed="9"/>
        <rFont val="Arial"/>
        <family val="2"/>
      </rPr>
      <t xml:space="preserve"> City Sights</t>
    </r>
  </si>
  <si>
    <t>Round C is Avg of A + B + C</t>
  </si>
  <si>
    <t>Round B is Avg of  A and B</t>
  </si>
  <si>
    <t>Round D is Avg of Best Three Rounds</t>
  </si>
  <si>
    <t>Round A = Score of Round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</si>
</sst>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000"/>
    <numFmt numFmtId="167" formatCode="0.000000"/>
    <numFmt numFmtId="168" formatCode="0.00000"/>
    <numFmt numFmtId="169" formatCode="0.0000"/>
    <numFmt numFmtId="170" formatCode="0.00000000"/>
    <numFmt numFmtId="171" formatCode="0.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1"/>
      <name val="Arial"/>
      <family val="2"/>
    </font>
    <font>
      <b/>
      <sz val="26"/>
      <color indexed="9"/>
      <name val="Arial"/>
      <family val="2"/>
    </font>
    <font>
      <b/>
      <sz val="26"/>
      <color indexed="10"/>
      <name val="Arial"/>
      <family val="2"/>
    </font>
    <font>
      <b/>
      <sz val="26"/>
      <color indexed="8"/>
      <name val="Arial"/>
      <family val="2"/>
    </font>
    <font>
      <b/>
      <i/>
      <sz val="26"/>
      <color indexed="23"/>
      <name val="Arial"/>
      <family val="2"/>
    </font>
    <font>
      <b/>
      <sz val="26"/>
      <color indexed="12"/>
      <name val="Arial"/>
      <family val="2"/>
    </font>
    <font>
      <b/>
      <sz val="26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sz val="16"/>
      <name val="Arial"/>
      <family val="2"/>
    </font>
    <font>
      <b/>
      <i/>
      <sz val="12"/>
      <color indexed="10"/>
      <name val="Arial"/>
      <family val="2"/>
    </font>
    <font>
      <b/>
      <i/>
      <sz val="26"/>
      <color indexed="13"/>
      <name val="Arial"/>
      <family val="2"/>
    </font>
    <font>
      <b/>
      <sz val="18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sz val="18"/>
      <color indexed="10"/>
      <name val="tahoma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Arial"/>
      <family val="2"/>
    </font>
    <font>
      <sz val="26"/>
      <name val="Tahoma"/>
      <family val="2"/>
    </font>
    <font>
      <sz val="2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6"/>
      <color indexed="56"/>
      <name val="Arial"/>
      <family val="2"/>
    </font>
    <font>
      <b/>
      <sz val="26"/>
      <color indexed="43"/>
      <name val="Arial"/>
      <family val="2"/>
    </font>
    <font>
      <b/>
      <sz val="10"/>
      <color indexed="9"/>
      <name val="Tahoma"/>
      <family val="2"/>
    </font>
    <font>
      <sz val="14"/>
      <name val="Tahoma"/>
      <family val="2"/>
    </font>
    <font>
      <sz val="14"/>
      <name val="Arial"/>
      <family val="0"/>
    </font>
    <font>
      <b/>
      <sz val="14"/>
      <name val="tahoma"/>
      <family val="2"/>
    </font>
    <font>
      <b/>
      <sz val="14"/>
      <name val="Arial"/>
      <family val="2"/>
    </font>
    <font>
      <sz val="36"/>
      <name val="Arial"/>
      <family val="2"/>
    </font>
    <font>
      <b/>
      <sz val="12"/>
      <color indexed="13"/>
      <name val="Tahoma"/>
      <family val="2"/>
    </font>
    <font>
      <b/>
      <sz val="12"/>
      <color indexed="13"/>
      <name val="Arial"/>
      <family val="0"/>
    </font>
    <font>
      <b/>
      <i/>
      <sz val="26"/>
      <color indexed="9"/>
      <name val="Arial"/>
      <family val="2"/>
    </font>
    <font>
      <sz val="10"/>
      <color indexed="9"/>
      <name val="Arial"/>
      <family val="2"/>
    </font>
    <font>
      <sz val="2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horizontal="left" wrapText="1"/>
    </xf>
    <xf numFmtId="0" fontId="25" fillId="0" borderId="0" xfId="0" applyFont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23" fillId="0" borderId="6" xfId="0" applyFont="1" applyFill="1" applyBorder="1" applyAlignment="1">
      <alignment horizontal="left" wrapText="1"/>
    </xf>
    <xf numFmtId="0" fontId="24" fillId="3" borderId="6" xfId="0" applyFont="1" applyFill="1" applyBorder="1" applyAlignment="1">
      <alignment horizontal="left" wrapText="1"/>
    </xf>
    <xf numFmtId="0" fontId="30" fillId="2" borderId="2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20" fillId="2" borderId="1" xfId="0" applyFont="1" applyFill="1" applyBorder="1" applyAlignment="1" applyProtection="1">
      <alignment horizontal="center"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vertical="center" textRotation="45"/>
      <protection/>
    </xf>
    <xf numFmtId="0" fontId="18" fillId="0" borderId="12" xfId="0" applyFont="1" applyFill="1" applyBorder="1" applyAlignment="1" applyProtection="1">
      <alignment horizontal="left" vertical="center" textRotation="45"/>
      <protection/>
    </xf>
    <xf numFmtId="0" fontId="18" fillId="0" borderId="12" xfId="0" applyFont="1" applyFill="1" applyBorder="1" applyAlignment="1" applyProtection="1">
      <alignment vertical="center" textRotation="45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18" fillId="4" borderId="1" xfId="0" applyFont="1" applyFill="1" applyBorder="1" applyAlignment="1" applyProtection="1">
      <alignment vertical="center" textRotation="45"/>
      <protection/>
    </xf>
    <xf numFmtId="0" fontId="22" fillId="5" borderId="1" xfId="0" applyFont="1" applyFill="1" applyBorder="1" applyAlignment="1" applyProtection="1">
      <alignment vertical="center" textRotation="45"/>
      <protection/>
    </xf>
    <xf numFmtId="0" fontId="18" fillId="6" borderId="1" xfId="0" applyFont="1" applyFill="1" applyBorder="1" applyAlignment="1" applyProtection="1">
      <alignment vertical="center" textRotation="45"/>
      <protection/>
    </xf>
    <xf numFmtId="0" fontId="31" fillId="6" borderId="1" xfId="0" applyFont="1" applyFill="1" applyBorder="1" applyAlignment="1" applyProtection="1">
      <alignment vertical="center" textRotation="45"/>
      <protection/>
    </xf>
    <xf numFmtId="0" fontId="18" fillId="0" borderId="14" xfId="0" applyFont="1" applyFill="1" applyBorder="1" applyAlignment="1" applyProtection="1">
      <alignment horizontal="left" vertical="center" textRotation="45"/>
      <protection/>
    </xf>
    <xf numFmtId="0" fontId="18" fillId="0" borderId="15" xfId="0" applyFont="1" applyFill="1" applyBorder="1" applyAlignment="1" applyProtection="1">
      <alignment vertical="center" textRotation="45"/>
      <protection/>
    </xf>
    <xf numFmtId="0" fontId="18" fillId="0" borderId="16" xfId="0" applyFont="1" applyFill="1" applyBorder="1" applyAlignment="1" applyProtection="1">
      <alignment vertical="center" textRotation="45"/>
      <protection/>
    </xf>
    <xf numFmtId="0" fontId="18" fillId="4" borderId="14" xfId="0" applyFont="1" applyFill="1" applyBorder="1" applyAlignment="1" applyProtection="1">
      <alignment horizontal="center"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center" vertical="center"/>
      <protection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2" fillId="2" borderId="1" xfId="0" applyFont="1" applyFill="1" applyBorder="1" applyAlignment="1" applyProtection="1">
      <alignment vertical="center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7" fillId="2" borderId="23" xfId="0" applyFont="1" applyFill="1" applyBorder="1" applyAlignment="1" applyProtection="1">
      <alignment horizontal="center" vertical="center"/>
      <protection/>
    </xf>
    <xf numFmtId="0" fontId="30" fillId="2" borderId="17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vertical="center"/>
      <protection/>
    </xf>
    <xf numFmtId="0" fontId="20" fillId="2" borderId="23" xfId="0" applyFont="1" applyFill="1" applyBorder="1" applyAlignment="1" applyProtection="1">
      <alignment horizontal="center" vertical="center"/>
      <protection/>
    </xf>
    <xf numFmtId="0" fontId="22" fillId="2" borderId="13" xfId="0" applyFont="1" applyFill="1" applyBorder="1" applyAlignment="1" applyProtection="1">
      <alignment vertical="center"/>
      <protection/>
    </xf>
    <xf numFmtId="0" fontId="21" fillId="0" borderId="25" xfId="0" applyFont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vertical="center"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30" fillId="2" borderId="28" xfId="0" applyFont="1" applyFill="1" applyBorder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 wrapText="1"/>
      <protection/>
    </xf>
    <xf numFmtId="0" fontId="21" fillId="0" borderId="25" xfId="0" applyFont="1" applyBorder="1" applyAlignment="1" applyProtection="1">
      <alignment vertical="center"/>
      <protection/>
    </xf>
    <xf numFmtId="0" fontId="27" fillId="0" borderId="1" xfId="0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22" fillId="5" borderId="15" xfId="0" applyFont="1" applyFill="1" applyBorder="1" applyAlignment="1" applyProtection="1">
      <alignment horizontal="center" vertical="center"/>
      <protection/>
    </xf>
    <xf numFmtId="0" fontId="18" fillId="5" borderId="1" xfId="0" applyFont="1" applyFill="1" applyBorder="1" applyAlignment="1" applyProtection="1">
      <alignment vertical="center" textRotation="45"/>
      <protection/>
    </xf>
    <xf numFmtId="0" fontId="0" fillId="0" borderId="27" xfId="0" applyFill="1" applyBorder="1" applyAlignment="1" applyProtection="1">
      <alignment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7" fillId="0" borderId="12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/>
    </xf>
    <xf numFmtId="0" fontId="35" fillId="2" borderId="23" xfId="0" applyFont="1" applyFill="1" applyBorder="1" applyAlignment="1" applyProtection="1">
      <alignment horizontal="center" vertical="center"/>
      <protection locked="0"/>
    </xf>
    <xf numFmtId="0" fontId="35" fillId="2" borderId="17" xfId="0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35" fillId="2" borderId="2" xfId="0" applyFont="1" applyFill="1" applyBorder="1" applyAlignment="1" applyProtection="1">
      <alignment horizontal="center" vertical="center"/>
      <protection locked="0"/>
    </xf>
    <xf numFmtId="0" fontId="36" fillId="2" borderId="2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2" borderId="0" xfId="0" applyFont="1" applyFill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20" fontId="17" fillId="0" borderId="18" xfId="0" applyNumberFormat="1" applyFont="1" applyFill="1" applyBorder="1" applyAlignment="1" applyProtection="1">
      <alignment vertical="center"/>
      <protection/>
    </xf>
    <xf numFmtId="20" fontId="0" fillId="0" borderId="13" xfId="0" applyNumberFormat="1" applyFill="1" applyBorder="1" applyAlignment="1">
      <alignment vertical="center"/>
    </xf>
    <xf numFmtId="20" fontId="0" fillId="0" borderId="9" xfId="0" applyNumberFormat="1" applyFill="1" applyBorder="1" applyAlignment="1">
      <alignment vertical="center"/>
    </xf>
    <xf numFmtId="1" fontId="1" fillId="0" borderId="32" xfId="0" applyNumberFormat="1" applyFont="1" applyBorder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1" fillId="0" borderId="33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20" fillId="0" borderId="2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7" fillId="5" borderId="36" xfId="0" applyFont="1" applyFill="1" applyBorder="1" applyAlignment="1" applyProtection="1">
      <alignment vertical="center"/>
      <protection/>
    </xf>
    <xf numFmtId="0" fontId="17" fillId="5" borderId="34" xfId="0" applyFont="1" applyFill="1" applyBorder="1" applyAlignment="1" applyProtection="1">
      <alignment vertical="center"/>
      <protection/>
    </xf>
    <xf numFmtId="0" fontId="40" fillId="5" borderId="34" xfId="0" applyFont="1" applyFill="1" applyBorder="1" applyAlignment="1" applyProtection="1">
      <alignment vertical="center"/>
      <protection/>
    </xf>
    <xf numFmtId="0" fontId="39" fillId="5" borderId="0" xfId="0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/>
      <protection locked="0"/>
    </xf>
    <xf numFmtId="0" fontId="38" fillId="0" borderId="1" xfId="0" applyFont="1" applyFill="1" applyBorder="1" applyAlignment="1" applyProtection="1">
      <alignment horizontal="center" vertical="center"/>
      <protection/>
    </xf>
    <xf numFmtId="0" fontId="38" fillId="0" borderId="26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7" fillId="0" borderId="38" xfId="0" applyFont="1" applyFill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5" fillId="0" borderId="35" xfId="0" applyNumberFormat="1" applyFont="1" applyBorder="1" applyAlignment="1">
      <alignment horizontal="right" vertical="center"/>
    </xf>
    <xf numFmtId="1" fontId="5" fillId="0" borderId="28" xfId="0" applyNumberFormat="1" applyFont="1" applyBorder="1" applyAlignment="1">
      <alignment horizontal="right" vertical="center"/>
    </xf>
    <xf numFmtId="1" fontId="5" fillId="0" borderId="25" xfId="0" applyNumberFormat="1" applyFont="1" applyBorder="1" applyAlignment="1">
      <alignment horizontal="right" vertical="center"/>
    </xf>
    <xf numFmtId="0" fontId="43" fillId="6" borderId="2" xfId="0" applyFont="1" applyFill="1" applyBorder="1" applyAlignment="1" applyProtection="1">
      <alignment horizontal="center" vertical="center" textRotation="90" wrapText="1"/>
      <protection locked="0"/>
    </xf>
    <xf numFmtId="0" fontId="44" fillId="4" borderId="1" xfId="0" applyFont="1" applyFill="1" applyBorder="1" applyAlignment="1" applyProtection="1">
      <alignment horizontal="center" vertical="center" textRotation="90" wrapText="1"/>
      <protection locked="0"/>
    </xf>
    <xf numFmtId="0" fontId="44" fillId="7" borderId="1" xfId="0" applyFont="1" applyFill="1" applyBorder="1" applyAlignment="1" applyProtection="1">
      <alignment horizontal="center" vertical="center" textRotation="90" wrapText="1"/>
      <protection locked="0"/>
    </xf>
    <xf numFmtId="0" fontId="43" fillId="8" borderId="1" xfId="0" applyFont="1" applyFill="1" applyBorder="1" applyAlignment="1" applyProtection="1">
      <alignment horizontal="center" vertical="center" textRotation="90" wrapText="1"/>
      <protection locked="0"/>
    </xf>
    <xf numFmtId="0" fontId="44" fillId="9" borderId="1" xfId="0" applyFont="1" applyFill="1" applyBorder="1" applyAlignment="1" applyProtection="1">
      <alignment horizontal="center" vertical="center" textRotation="90" wrapText="1"/>
      <protection locked="0"/>
    </xf>
    <xf numFmtId="0" fontId="43" fillId="3" borderId="1" xfId="0" applyFont="1" applyFill="1" applyBorder="1" applyAlignment="1" applyProtection="1">
      <alignment horizontal="center" vertical="center" textRotation="90" wrapText="1"/>
      <protection locked="0"/>
    </xf>
    <xf numFmtId="0" fontId="44" fillId="10" borderId="1" xfId="0" applyFont="1" applyFill="1" applyBorder="1" applyAlignment="1" applyProtection="1">
      <alignment horizontal="center" vertical="center" textRotation="90" wrapText="1"/>
      <protection locked="0"/>
    </xf>
    <xf numFmtId="0" fontId="43" fillId="11" borderId="1" xfId="0" applyFont="1" applyFill="1" applyBorder="1" applyAlignment="1" applyProtection="1">
      <alignment horizontal="center" vertical="center" textRotation="90" wrapText="1"/>
      <protection locked="0"/>
    </xf>
    <xf numFmtId="0" fontId="44" fillId="12" borderId="1" xfId="0" applyFont="1" applyFill="1" applyBorder="1" applyAlignment="1" applyProtection="1">
      <alignment horizontal="center" vertical="center" textRotation="90" wrapText="1"/>
      <protection locked="0"/>
    </xf>
    <xf numFmtId="0" fontId="43" fillId="13" borderId="1" xfId="0" applyFont="1" applyFill="1" applyBorder="1" applyAlignment="1" applyProtection="1">
      <alignment horizontal="center" vertical="center" textRotation="90" wrapText="1"/>
      <protection locked="0"/>
    </xf>
    <xf numFmtId="0" fontId="43" fillId="14" borderId="1" xfId="0" applyFont="1" applyFill="1" applyBorder="1" applyAlignment="1" applyProtection="1">
      <alignment horizontal="center" vertical="center" textRotation="90" wrapText="1"/>
      <protection locked="0"/>
    </xf>
    <xf numFmtId="0" fontId="43" fillId="15" borderId="1" xfId="0" applyFont="1" applyFill="1" applyBorder="1" applyAlignment="1" applyProtection="1">
      <alignment horizontal="center" vertical="center" textRotation="90" wrapText="1"/>
      <protection locked="0"/>
    </xf>
    <xf numFmtId="0" fontId="44" fillId="16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45" fillId="6" borderId="40" xfId="0" applyFont="1" applyFill="1" applyBorder="1" applyAlignment="1" applyProtection="1">
      <alignment horizontal="center"/>
      <protection locked="0"/>
    </xf>
    <xf numFmtId="1" fontId="1" fillId="4" borderId="39" xfId="0" applyNumberFormat="1" applyFont="1" applyFill="1" applyBorder="1" applyAlignment="1" applyProtection="1">
      <alignment horizontal="center"/>
      <protection locked="0"/>
    </xf>
    <xf numFmtId="1" fontId="1" fillId="7" borderId="39" xfId="0" applyNumberFormat="1" applyFont="1" applyFill="1" applyBorder="1" applyAlignment="1" applyProtection="1">
      <alignment horizontal="center"/>
      <protection locked="0"/>
    </xf>
    <xf numFmtId="1" fontId="45" fillId="8" borderId="39" xfId="0" applyNumberFormat="1" applyFont="1" applyFill="1" applyBorder="1" applyAlignment="1" applyProtection="1">
      <alignment horizontal="center"/>
      <protection locked="0"/>
    </xf>
    <xf numFmtId="1" fontId="1" fillId="9" borderId="39" xfId="0" applyNumberFormat="1" applyFont="1" applyFill="1" applyBorder="1" applyAlignment="1" applyProtection="1">
      <alignment horizontal="center"/>
      <protection locked="0"/>
    </xf>
    <xf numFmtId="1" fontId="45" fillId="3" borderId="39" xfId="0" applyNumberFormat="1" applyFont="1" applyFill="1" applyBorder="1" applyAlignment="1" applyProtection="1">
      <alignment horizontal="center"/>
      <protection locked="0"/>
    </xf>
    <xf numFmtId="1" fontId="1" fillId="10" borderId="39" xfId="0" applyNumberFormat="1" applyFont="1" applyFill="1" applyBorder="1" applyAlignment="1" applyProtection="1">
      <alignment horizontal="center"/>
      <protection locked="0"/>
    </xf>
    <xf numFmtId="1" fontId="45" fillId="11" borderId="39" xfId="0" applyNumberFormat="1" applyFont="1" applyFill="1" applyBorder="1" applyAlignment="1" applyProtection="1">
      <alignment horizontal="center"/>
      <protection locked="0"/>
    </xf>
    <xf numFmtId="1" fontId="1" fillId="12" borderId="39" xfId="0" applyNumberFormat="1" applyFont="1" applyFill="1" applyBorder="1" applyAlignment="1" applyProtection="1">
      <alignment horizontal="center"/>
      <protection locked="0"/>
    </xf>
    <xf numFmtId="1" fontId="45" fillId="13" borderId="39" xfId="0" applyNumberFormat="1" applyFont="1" applyFill="1" applyBorder="1" applyAlignment="1" applyProtection="1">
      <alignment horizontal="center"/>
      <protection locked="0"/>
    </xf>
    <xf numFmtId="1" fontId="45" fillId="14" borderId="39" xfId="0" applyNumberFormat="1" applyFont="1" applyFill="1" applyBorder="1" applyAlignment="1" applyProtection="1">
      <alignment horizontal="center"/>
      <protection locked="0"/>
    </xf>
    <xf numFmtId="1" fontId="45" fillId="15" borderId="4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textRotation="90" wrapText="1"/>
    </xf>
    <xf numFmtId="164" fontId="1" fillId="0" borderId="0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" fontId="1" fillId="0" borderId="41" xfId="0" applyNumberFormat="1" applyFont="1" applyBorder="1" applyAlignment="1">
      <alignment horizontal="center" vertical="center"/>
    </xf>
    <xf numFmtId="0" fontId="45" fillId="6" borderId="42" xfId="0" applyFont="1" applyFill="1" applyBorder="1" applyAlignment="1" applyProtection="1">
      <alignment horizontal="center"/>
      <protection locked="0"/>
    </xf>
    <xf numFmtId="1" fontId="1" fillId="4" borderId="41" xfId="0" applyNumberFormat="1" applyFont="1" applyFill="1" applyBorder="1" applyAlignment="1" applyProtection="1">
      <alignment horizontal="center"/>
      <protection locked="0"/>
    </xf>
    <xf numFmtId="1" fontId="1" fillId="7" borderId="41" xfId="0" applyNumberFormat="1" applyFont="1" applyFill="1" applyBorder="1" applyAlignment="1" applyProtection="1">
      <alignment horizontal="center"/>
      <protection locked="0"/>
    </xf>
    <xf numFmtId="1" fontId="45" fillId="8" borderId="41" xfId="0" applyNumberFormat="1" applyFont="1" applyFill="1" applyBorder="1" applyAlignment="1" applyProtection="1">
      <alignment horizontal="center"/>
      <protection locked="0"/>
    </xf>
    <xf numFmtId="1" fontId="1" fillId="9" borderId="41" xfId="0" applyNumberFormat="1" applyFont="1" applyFill="1" applyBorder="1" applyAlignment="1" applyProtection="1">
      <alignment horizontal="center"/>
      <protection locked="0"/>
    </xf>
    <xf numFmtId="1" fontId="45" fillId="3" borderId="41" xfId="0" applyNumberFormat="1" applyFont="1" applyFill="1" applyBorder="1" applyAlignment="1" applyProtection="1">
      <alignment horizontal="center"/>
      <protection locked="0"/>
    </xf>
    <xf numFmtId="1" fontId="1" fillId="10" borderId="41" xfId="0" applyNumberFormat="1" applyFont="1" applyFill="1" applyBorder="1" applyAlignment="1" applyProtection="1">
      <alignment horizontal="center"/>
      <protection locked="0"/>
    </xf>
    <xf numFmtId="1" fontId="45" fillId="11" borderId="41" xfId="0" applyNumberFormat="1" applyFont="1" applyFill="1" applyBorder="1" applyAlignment="1" applyProtection="1">
      <alignment horizontal="center"/>
      <protection locked="0"/>
    </xf>
    <xf numFmtId="1" fontId="1" fillId="12" borderId="41" xfId="0" applyNumberFormat="1" applyFont="1" applyFill="1" applyBorder="1" applyAlignment="1" applyProtection="1">
      <alignment horizontal="center"/>
      <protection locked="0"/>
    </xf>
    <xf numFmtId="1" fontId="45" fillId="13" borderId="41" xfId="0" applyNumberFormat="1" applyFont="1" applyFill="1" applyBorder="1" applyAlignment="1" applyProtection="1">
      <alignment horizontal="center"/>
      <protection locked="0"/>
    </xf>
    <xf numFmtId="1" fontId="45" fillId="14" borderId="41" xfId="0" applyNumberFormat="1" applyFont="1" applyFill="1" applyBorder="1" applyAlignment="1" applyProtection="1">
      <alignment horizontal="center"/>
      <protection locked="0"/>
    </xf>
    <xf numFmtId="1" fontId="45" fillId="15" borderId="43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7" fillId="0" borderId="0" xfId="0" applyNumberFormat="1" applyFont="1" applyFill="1" applyBorder="1" applyAlignment="1" applyProtection="1">
      <alignment vertical="center"/>
      <protection/>
    </xf>
    <xf numFmtId="0" fontId="43" fillId="6" borderId="2" xfId="0" applyFont="1" applyFill="1" applyBorder="1" applyAlignment="1" applyProtection="1">
      <alignment horizontal="center" textRotation="45" wrapText="1"/>
      <protection locked="0"/>
    </xf>
    <xf numFmtId="0" fontId="44" fillId="4" borderId="1" xfId="0" applyFont="1" applyFill="1" applyBorder="1" applyAlignment="1" applyProtection="1">
      <alignment horizontal="center" textRotation="45" wrapText="1"/>
      <protection locked="0"/>
    </xf>
    <xf numFmtId="0" fontId="44" fillId="7" borderId="1" xfId="0" applyFont="1" applyFill="1" applyBorder="1" applyAlignment="1" applyProtection="1">
      <alignment horizontal="center" textRotation="45" wrapText="1"/>
      <protection locked="0"/>
    </xf>
    <xf numFmtId="0" fontId="43" fillId="8" borderId="1" xfId="0" applyFont="1" applyFill="1" applyBorder="1" applyAlignment="1" applyProtection="1">
      <alignment horizontal="center" textRotation="45" wrapText="1"/>
      <protection locked="0"/>
    </xf>
    <xf numFmtId="0" fontId="44" fillId="9" borderId="1" xfId="0" applyFont="1" applyFill="1" applyBorder="1" applyAlignment="1" applyProtection="1">
      <alignment horizontal="center" textRotation="45" wrapText="1"/>
      <protection locked="0"/>
    </xf>
    <xf numFmtId="0" fontId="43" fillId="3" borderId="1" xfId="0" applyFont="1" applyFill="1" applyBorder="1" applyAlignment="1" applyProtection="1">
      <alignment horizontal="center" textRotation="45" wrapText="1"/>
      <protection locked="0"/>
    </xf>
    <xf numFmtId="0" fontId="44" fillId="10" borderId="1" xfId="0" applyFont="1" applyFill="1" applyBorder="1" applyAlignment="1" applyProtection="1">
      <alignment horizontal="center" textRotation="45" wrapText="1"/>
      <protection locked="0"/>
    </xf>
    <xf numFmtId="0" fontId="43" fillId="11" borderId="1" xfId="0" applyFont="1" applyFill="1" applyBorder="1" applyAlignment="1" applyProtection="1">
      <alignment horizontal="center" textRotation="45" wrapText="1"/>
      <protection locked="0"/>
    </xf>
    <xf numFmtId="0" fontId="44" fillId="12" borderId="1" xfId="0" applyFont="1" applyFill="1" applyBorder="1" applyAlignment="1" applyProtection="1">
      <alignment horizontal="center" textRotation="45" wrapText="1"/>
      <protection locked="0"/>
    </xf>
    <xf numFmtId="0" fontId="43" fillId="13" borderId="1" xfId="0" applyFont="1" applyFill="1" applyBorder="1" applyAlignment="1" applyProtection="1">
      <alignment horizontal="center" textRotation="45" wrapText="1"/>
      <protection locked="0"/>
    </xf>
    <xf numFmtId="0" fontId="43" fillId="14" borderId="1" xfId="0" applyFont="1" applyFill="1" applyBorder="1" applyAlignment="1" applyProtection="1">
      <alignment horizontal="center" textRotation="45" wrapText="1"/>
      <protection locked="0"/>
    </xf>
    <xf numFmtId="0" fontId="43" fillId="15" borderId="1" xfId="0" applyFont="1" applyFill="1" applyBorder="1" applyAlignment="1" applyProtection="1">
      <alignment horizontal="center" textRotation="45" wrapText="1"/>
      <protection locked="0"/>
    </xf>
    <xf numFmtId="1" fontId="44" fillId="0" borderId="1" xfId="0" applyNumberFormat="1" applyFont="1" applyFill="1" applyBorder="1" applyAlignment="1">
      <alignment horizontal="center" textRotation="45" wrapText="1"/>
    </xf>
    <xf numFmtId="0" fontId="44" fillId="16" borderId="1" xfId="0" applyFont="1" applyFill="1" applyBorder="1" applyAlignment="1">
      <alignment horizontal="center" textRotation="45" wrapText="1"/>
    </xf>
    <xf numFmtId="0" fontId="1" fillId="0" borderId="12" xfId="0" applyFont="1" applyFill="1" applyBorder="1" applyAlignment="1">
      <alignment horizontal="center" textRotation="45" wrapText="1"/>
    </xf>
    <xf numFmtId="0" fontId="20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vertical="center" textRotation="90"/>
      <protection/>
    </xf>
    <xf numFmtId="1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164" fontId="48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ill="1" applyBorder="1" applyAlignment="1">
      <alignment vertical="center"/>
    </xf>
    <xf numFmtId="164" fontId="17" fillId="0" borderId="0" xfId="0" applyNumberFormat="1" applyFont="1" applyFill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vertical="center"/>
      <protection/>
    </xf>
    <xf numFmtId="0" fontId="17" fillId="0" borderId="47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17" fillId="0" borderId="29" xfId="0" applyFont="1" applyFill="1" applyBorder="1" applyAlignment="1" applyProtection="1">
      <alignment vertical="center"/>
      <protection/>
    </xf>
    <xf numFmtId="0" fontId="17" fillId="0" borderId="4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23" xfId="0" applyFont="1" applyFill="1" applyBorder="1" applyAlignment="1" applyProtection="1">
      <alignment horizontal="center" vertical="center"/>
      <protection/>
    </xf>
    <xf numFmtId="0" fontId="49" fillId="0" borderId="23" xfId="0" applyFont="1" applyFill="1" applyBorder="1" applyAlignment="1" applyProtection="1">
      <alignment vertical="center"/>
      <protection/>
    </xf>
    <xf numFmtId="0" fontId="49" fillId="0" borderId="2" xfId="0" applyFont="1" applyFill="1" applyBorder="1" applyAlignment="1" applyProtection="1">
      <alignment horizontal="center" vertical="center"/>
      <protection/>
    </xf>
    <xf numFmtId="0" fontId="50" fillId="0" borderId="2" xfId="0" applyFont="1" applyFill="1" applyBorder="1" applyAlignment="1" applyProtection="1">
      <alignment horizontal="center" vertical="center"/>
      <protection/>
    </xf>
    <xf numFmtId="0" fontId="49" fillId="0" borderId="1" xfId="0" applyFont="1" applyFill="1" applyBorder="1" applyAlignment="1" applyProtection="1">
      <alignment horizontal="center" vertical="center"/>
      <protection/>
    </xf>
    <xf numFmtId="0" fontId="49" fillId="2" borderId="36" xfId="0" applyFont="1" applyFill="1" applyBorder="1" applyAlignment="1" applyProtection="1">
      <alignment vertical="center"/>
      <protection/>
    </xf>
    <xf numFmtId="0" fontId="51" fillId="2" borderId="34" xfId="0" applyFont="1" applyFill="1" applyBorder="1" applyAlignment="1" applyProtection="1">
      <alignment horizontal="center" vertical="center"/>
      <protection/>
    </xf>
    <xf numFmtId="0" fontId="51" fillId="0" borderId="3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49" fillId="2" borderId="22" xfId="0" applyFont="1" applyFill="1" applyBorder="1" applyAlignment="1" applyProtection="1">
      <alignment vertical="center"/>
      <protection/>
    </xf>
    <xf numFmtId="0" fontId="51" fillId="2" borderId="0" xfId="0" applyFont="1" applyFill="1" applyBorder="1" applyAlignment="1" applyProtection="1">
      <alignment horizontal="center" vertical="center"/>
      <protection/>
    </xf>
    <xf numFmtId="0" fontId="52" fillId="2" borderId="22" xfId="0" applyFont="1" applyFill="1" applyBorder="1" applyAlignment="1" applyProtection="1">
      <alignment vertical="center" textRotation="90"/>
      <protection/>
    </xf>
    <xf numFmtId="0" fontId="50" fillId="2" borderId="22" xfId="0" applyFont="1" applyFill="1" applyBorder="1" applyAlignment="1" applyProtection="1">
      <alignment vertical="center"/>
      <protection/>
    </xf>
    <xf numFmtId="0" fontId="52" fillId="2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0" fillId="2" borderId="49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vertical="center"/>
      <protection/>
    </xf>
    <xf numFmtId="0" fontId="21" fillId="0" borderId="2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vertical="center"/>
      <protection/>
    </xf>
    <xf numFmtId="164" fontId="0" fillId="16" borderId="33" xfId="0" applyNumberFormat="1" applyFill="1" applyBorder="1" applyAlignment="1">
      <alignment horizontal="center"/>
    </xf>
    <xf numFmtId="164" fontId="0" fillId="16" borderId="44" xfId="0" applyNumberFormat="1" applyFill="1" applyBorder="1" applyAlignment="1">
      <alignment horizontal="center"/>
    </xf>
    <xf numFmtId="1" fontId="44" fillId="0" borderId="1" xfId="0" applyNumberFormat="1" applyFont="1" applyBorder="1" applyAlignment="1" applyProtection="1">
      <alignment textRotation="90" wrapText="1"/>
      <protection locked="0"/>
    </xf>
    <xf numFmtId="0" fontId="53" fillId="0" borderId="0" xfId="0" applyFont="1" applyAlignment="1">
      <alignment/>
    </xf>
    <xf numFmtId="0" fontId="52" fillId="2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28" xfId="0" applyFont="1" applyFill="1" applyBorder="1" applyAlignment="1" applyProtection="1">
      <alignment vertical="center"/>
      <protection/>
    </xf>
    <xf numFmtId="0" fontId="52" fillId="0" borderId="25" xfId="0" applyFont="1" applyFill="1" applyBorder="1" applyAlignment="1" applyProtection="1">
      <alignment vertical="center"/>
      <protection/>
    </xf>
    <xf numFmtId="0" fontId="51" fillId="2" borderId="34" xfId="0" applyFont="1" applyFill="1" applyBorder="1" applyAlignment="1" applyProtection="1">
      <alignment vertical="center"/>
      <protection/>
    </xf>
    <xf numFmtId="0" fontId="51" fillId="2" borderId="50" xfId="0" applyFont="1" applyFill="1" applyBorder="1" applyAlignment="1" applyProtection="1">
      <alignment horizontal="center" vertical="center"/>
      <protection/>
    </xf>
    <xf numFmtId="0" fontId="51" fillId="0" borderId="36" xfId="0" applyFont="1" applyFill="1" applyBorder="1" applyAlignment="1" applyProtection="1">
      <alignment vertical="center"/>
      <protection/>
    </xf>
    <xf numFmtId="0" fontId="52" fillId="2" borderId="36" xfId="0" applyFont="1" applyFill="1" applyBorder="1" applyAlignment="1">
      <alignment vertical="center"/>
    </xf>
    <xf numFmtId="1" fontId="52" fillId="2" borderId="50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 applyProtection="1">
      <alignment vertical="center"/>
      <protection/>
    </xf>
    <xf numFmtId="0" fontId="51" fillId="2" borderId="35" xfId="0" applyFont="1" applyFill="1" applyBorder="1" applyAlignment="1" applyProtection="1">
      <alignment horizontal="center" vertical="center"/>
      <protection/>
    </xf>
    <xf numFmtId="0" fontId="51" fillId="0" borderId="22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>
      <alignment vertical="center"/>
    </xf>
    <xf numFmtId="0" fontId="52" fillId="0" borderId="35" xfId="0" applyFont="1" applyFill="1" applyBorder="1" applyAlignment="1">
      <alignment horizontal="center" vertical="center"/>
    </xf>
    <xf numFmtId="0" fontId="52" fillId="2" borderId="22" xfId="0" applyFont="1" applyFill="1" applyBorder="1" applyAlignment="1">
      <alignment vertical="center"/>
    </xf>
    <xf numFmtId="1" fontId="52" fillId="2" borderId="0" xfId="0" applyNumberFormat="1" applyFont="1" applyFill="1" applyBorder="1" applyAlignment="1">
      <alignment vertical="center"/>
    </xf>
    <xf numFmtId="1" fontId="52" fillId="2" borderId="35" xfId="0" applyNumberFormat="1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vertical="center"/>
    </xf>
    <xf numFmtId="0" fontId="52" fillId="0" borderId="22" xfId="0" applyFont="1" applyFill="1" applyBorder="1" applyAlignment="1" applyProtection="1">
      <alignment vertical="center"/>
      <protection/>
    </xf>
    <xf numFmtId="0" fontId="52" fillId="2" borderId="28" xfId="0" applyFont="1" applyFill="1" applyBorder="1" applyAlignment="1" applyProtection="1">
      <alignment vertical="center"/>
      <protection/>
    </xf>
    <xf numFmtId="0" fontId="52" fillId="2" borderId="25" xfId="0" applyFont="1" applyFill="1" applyBorder="1" applyAlignment="1" applyProtection="1">
      <alignment vertical="center"/>
      <protection/>
    </xf>
    <xf numFmtId="0" fontId="52" fillId="0" borderId="49" xfId="0" applyFont="1" applyFill="1" applyBorder="1" applyAlignment="1" applyProtection="1">
      <alignment vertical="center"/>
      <protection/>
    </xf>
    <xf numFmtId="0" fontId="52" fillId="0" borderId="28" xfId="0" applyFont="1" applyFill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52" fillId="2" borderId="49" xfId="0" applyFont="1" applyFill="1" applyBorder="1" applyAlignment="1">
      <alignment vertical="center"/>
    </xf>
    <xf numFmtId="0" fontId="52" fillId="2" borderId="28" xfId="0" applyFont="1" applyFill="1" applyBorder="1" applyAlignment="1">
      <alignment vertical="center"/>
    </xf>
    <xf numFmtId="0" fontId="52" fillId="2" borderId="28" xfId="0" applyFont="1" applyFill="1" applyBorder="1" applyAlignment="1">
      <alignment vertical="center"/>
    </xf>
    <xf numFmtId="0" fontId="52" fillId="2" borderId="25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 applyProtection="1">
      <alignment horizontal="center" vertical="center"/>
      <protection/>
    </xf>
    <xf numFmtId="1" fontId="48" fillId="3" borderId="0" xfId="0" applyNumberFormat="1" applyFont="1" applyFill="1" applyBorder="1" applyAlignment="1" applyProtection="1">
      <alignment vertical="center"/>
      <protection/>
    </xf>
    <xf numFmtId="1" fontId="52" fillId="2" borderId="35" xfId="0" applyNumberFormat="1" applyFont="1" applyFill="1" applyBorder="1" applyAlignment="1" applyProtection="1">
      <alignment horizontal="center" vertical="center"/>
      <protection/>
    </xf>
    <xf numFmtId="164" fontId="52" fillId="0" borderId="34" xfId="0" applyNumberFormat="1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164" fontId="52" fillId="0" borderId="0" xfId="0" applyNumberFormat="1" applyFont="1" applyFill="1" applyBorder="1" applyAlignment="1" applyProtection="1">
      <alignment vertical="center"/>
      <protection/>
    </xf>
    <xf numFmtId="1" fontId="52" fillId="0" borderId="50" xfId="0" applyNumberFormat="1" applyFont="1" applyFill="1" applyBorder="1" applyAlignment="1" applyProtection="1">
      <alignment horizontal="center" vertical="center"/>
      <protection/>
    </xf>
    <xf numFmtId="1" fontId="52" fillId="0" borderId="35" xfId="0" applyNumberFormat="1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>
      <alignment horizontal="left"/>
    </xf>
    <xf numFmtId="0" fontId="57" fillId="3" borderId="0" xfId="0" applyFont="1" applyFill="1" applyAlignment="1">
      <alignment/>
    </xf>
    <xf numFmtId="0" fontId="58" fillId="0" borderId="0" xfId="0" applyFont="1" applyAlignment="1">
      <alignment/>
    </xf>
    <xf numFmtId="0" fontId="52" fillId="0" borderId="34" xfId="0" applyNumberFormat="1" applyFont="1" applyFill="1" applyBorder="1" applyAlignment="1" applyProtection="1">
      <alignment vertical="center"/>
      <protection/>
    </xf>
    <xf numFmtId="0" fontId="52" fillId="0" borderId="50" xfId="0" applyNumberFormat="1" applyFont="1" applyFill="1" applyBorder="1" applyAlignment="1" applyProtection="1">
      <alignment horizontal="center" vertical="center"/>
      <protection/>
    </xf>
    <xf numFmtId="0" fontId="52" fillId="2" borderId="34" xfId="0" applyFont="1" applyFill="1" applyBorder="1" applyAlignment="1">
      <alignment vertical="center"/>
    </xf>
    <xf numFmtId="0" fontId="20" fillId="0" borderId="12" xfId="0" applyFont="1" applyFill="1" applyBorder="1" applyAlignment="1" applyProtection="1">
      <alignment horizontal="center" vertical="center" textRotation="90"/>
      <protection/>
    </xf>
    <xf numFmtId="0" fontId="1" fillId="0" borderId="26" xfId="0" applyFont="1" applyBorder="1" applyAlignment="1">
      <alignment horizontal="center" vertical="center" textRotation="90"/>
    </xf>
    <xf numFmtId="0" fontId="18" fillId="5" borderId="15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6" fillId="5" borderId="12" xfId="0" applyFont="1" applyFill="1" applyBorder="1" applyAlignment="1" applyProtection="1">
      <alignment vertical="center" textRotation="90"/>
      <protection/>
    </xf>
    <xf numFmtId="0" fontId="0" fillId="5" borderId="26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16" fillId="5" borderId="26" xfId="0" applyFont="1" applyFill="1" applyBorder="1" applyAlignment="1" applyProtection="1">
      <alignment vertical="center" textRotation="90"/>
      <protection/>
    </xf>
    <xf numFmtId="0" fontId="16" fillId="5" borderId="13" xfId="0" applyFont="1" applyFill="1" applyBorder="1" applyAlignment="1" applyProtection="1">
      <alignment vertical="center" textRotation="90"/>
      <protection/>
    </xf>
    <xf numFmtId="0" fontId="1" fillId="0" borderId="4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6" fillId="0" borderId="0" xfId="0" applyFont="1" applyFill="1" applyBorder="1" applyAlignment="1" applyProtection="1">
      <alignment vertical="center" textRotation="90"/>
      <protection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4" fillId="6" borderId="36" xfId="0" applyFont="1" applyFill="1" applyBorder="1" applyAlignment="1" applyProtection="1">
      <alignment horizontal="center" vertical="center"/>
      <protection/>
    </xf>
    <xf numFmtId="0" fontId="55" fillId="6" borderId="34" xfId="0" applyFont="1" applyFill="1" applyBorder="1" applyAlignment="1">
      <alignment horizontal="center" vertical="center"/>
    </xf>
    <xf numFmtId="0" fontId="55" fillId="6" borderId="50" xfId="0" applyFont="1" applyFill="1" applyBorder="1" applyAlignment="1">
      <alignment horizontal="center" vertical="center"/>
    </xf>
    <xf numFmtId="0" fontId="49" fillId="0" borderId="23" xfId="0" applyFont="1" applyFill="1" applyBorder="1" applyAlignment="1" applyProtection="1">
      <alignment horizontal="center" vertical="center"/>
      <protection/>
    </xf>
    <xf numFmtId="0" fontId="50" fillId="0" borderId="17" xfId="0" applyFont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2</xdr:col>
      <xdr:colOff>1590675</xdr:colOff>
      <xdr:row>1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2438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2</xdr:col>
      <xdr:colOff>1600200</xdr:colOff>
      <xdr:row>1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2438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1228725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2447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3</xdr:col>
      <xdr:colOff>990600</xdr:colOff>
      <xdr:row>1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2438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2</xdr:col>
      <xdr:colOff>1343025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2447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1228725</xdr:colOff>
      <xdr:row>11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975"/>
          <a:ext cx="2447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</xdr:col>
      <xdr:colOff>1228725</xdr:colOff>
      <xdr:row>22</xdr:row>
      <xdr:rowOff>1352550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2447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36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.57421875" style="15" customWidth="1"/>
    <col min="2" max="2" width="103.421875" style="17" customWidth="1"/>
    <col min="3" max="14" width="7.140625" style="15" customWidth="1"/>
    <col min="15" max="17" width="6.8515625" style="15" customWidth="1"/>
    <col min="18" max="19" width="6.28125" style="15" customWidth="1"/>
    <col min="20" max="16384" width="9.140625" style="15" customWidth="1"/>
  </cols>
  <sheetData>
    <row r="1" ht="34.5" thickTop="1">
      <c r="B1" s="18" t="s">
        <v>114</v>
      </c>
    </row>
    <row r="2" ht="21" thickBot="1">
      <c r="B2" s="19" t="s">
        <v>11</v>
      </c>
    </row>
    <row r="3" ht="8.25" customHeight="1" thickBot="1" thickTop="1">
      <c r="B3" s="26"/>
    </row>
    <row r="4" ht="16.5" thickTop="1">
      <c r="B4" s="25" t="s">
        <v>13</v>
      </c>
    </row>
    <row r="5" ht="12.75">
      <c r="B5" s="20" t="s">
        <v>21</v>
      </c>
    </row>
    <row r="6" ht="12.75">
      <c r="B6" s="21" t="s">
        <v>14</v>
      </c>
    </row>
    <row r="7" ht="12.75">
      <c r="B7" s="20" t="s">
        <v>15</v>
      </c>
    </row>
    <row r="8" ht="12.75">
      <c r="B8" s="20" t="s">
        <v>16</v>
      </c>
    </row>
    <row r="9" ht="12.75">
      <c r="B9" s="20" t="s">
        <v>17</v>
      </c>
    </row>
    <row r="10" ht="12.75">
      <c r="B10" s="20"/>
    </row>
    <row r="11" ht="13.5" thickBot="1">
      <c r="B11" s="24" t="s">
        <v>20</v>
      </c>
    </row>
    <row r="12" ht="8.25" customHeight="1" thickBot="1" thickTop="1">
      <c r="B12" s="27"/>
    </row>
    <row r="13" spans="2:25" s="16" customFormat="1" ht="15.75" thickTop="1">
      <c r="B13" s="23" t="s">
        <v>61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2:20" s="16" customFormat="1" ht="13.5" thickBot="1">
      <c r="B14" s="22" t="s">
        <v>22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s="16" customFormat="1" ht="8.25" customHeight="1" thickBot="1" thickTop="1">
      <c r="B15" s="2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s="16" customFormat="1" ht="30.75" thickTop="1">
      <c r="B16" s="23" t="s">
        <v>63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s="16" customFormat="1" ht="25.5">
      <c r="B17" s="21" t="s">
        <v>62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s="16" customFormat="1" ht="12.75">
      <c r="B18" s="20" t="s">
        <v>24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s="16" customFormat="1" ht="12.75">
      <c r="B19" s="20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s="16" customFormat="1" ht="12.75">
      <c r="B20" s="20" t="s">
        <v>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s="16" customFormat="1" ht="25.5">
      <c r="B21" s="20" t="s">
        <v>64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s="16" customFormat="1" ht="13.5" thickBot="1">
      <c r="B22" s="2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s="16" customFormat="1" ht="45.75" thickTop="1">
      <c r="B23" s="23" t="s">
        <v>127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s="16" customFormat="1" ht="25.5">
      <c r="B24" s="21" t="s">
        <v>102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s="16" customFormat="1" ht="25.5">
      <c r="B25" s="21" t="s">
        <v>125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s="16" customFormat="1" ht="25.5">
      <c r="B26" s="21" t="s">
        <v>126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s="16" customFormat="1" ht="12.75">
      <c r="B27" s="2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s="16" customFormat="1" ht="26.25" thickBot="1">
      <c r="B28" s="22" t="s">
        <v>65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8.25" customHeight="1" thickBot="1" thickTop="1">
      <c r="B29" s="27"/>
    </row>
    <row r="30" spans="2:25" s="16" customFormat="1" ht="30.75" thickTop="1">
      <c r="B30" s="23" t="s">
        <v>113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2:20" s="16" customFormat="1" ht="13.5" thickBot="1">
      <c r="B31" s="2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6" customFormat="1" ht="8.25" customHeight="1" thickTop="1">
      <c r="B32" s="2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8.25" customHeight="1">
      <c r="B33" s="33"/>
    </row>
    <row r="34" ht="15">
      <c r="B34" s="32" t="s">
        <v>0</v>
      </c>
    </row>
    <row r="35" ht="14.25" customHeight="1">
      <c r="B35" s="20" t="s">
        <v>66</v>
      </c>
    </row>
    <row r="36" ht="6" customHeight="1" thickBot="1">
      <c r="B36" s="22"/>
    </row>
    <row r="37" ht="13.5" thickTop="1"/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6:D87"/>
  <sheetViews>
    <sheetView workbookViewId="0" topLeftCell="A1">
      <selection activeCell="D8" sqref="D8"/>
    </sheetView>
  </sheetViews>
  <sheetFormatPr defaultColWidth="9.140625" defaultRowHeight="12.75"/>
  <cols>
    <col min="1" max="1" width="2.28125" style="0" customWidth="1"/>
    <col min="3" max="3" width="87.57421875" style="0" customWidth="1"/>
    <col min="4" max="4" width="13.140625" style="0" customWidth="1"/>
  </cols>
  <sheetData>
    <row r="1" ht="3" customHeight="1"/>
    <row r="2" ht="3" customHeight="1"/>
    <row r="3" ht="3" customHeight="1"/>
    <row r="4" ht="3" customHeight="1"/>
    <row r="5" ht="3" customHeight="1"/>
    <row r="6" spans="2:3" ht="24" thickBot="1">
      <c r="B6" s="14" t="s">
        <v>12</v>
      </c>
      <c r="C6" s="1"/>
    </row>
    <row r="7" spans="2:4" ht="13.5" thickBot="1">
      <c r="B7" s="2" t="s">
        <v>1</v>
      </c>
      <c r="C7" s="3" t="s">
        <v>2</v>
      </c>
      <c r="D7" s="110" t="s">
        <v>67</v>
      </c>
    </row>
    <row r="8" spans="2:4" ht="12.75">
      <c r="B8" s="4">
        <v>1</v>
      </c>
      <c r="C8" s="5" t="s">
        <v>71</v>
      </c>
      <c r="D8" s="158"/>
    </row>
    <row r="9" spans="2:3" ht="12.75">
      <c r="B9" s="4">
        <v>2</v>
      </c>
      <c r="C9" s="5" t="s">
        <v>90</v>
      </c>
    </row>
    <row r="10" spans="2:3" ht="12.75">
      <c r="B10" s="4">
        <v>3</v>
      </c>
      <c r="C10" s="5" t="s">
        <v>94</v>
      </c>
    </row>
    <row r="11" spans="2:3" ht="12.75">
      <c r="B11" s="4">
        <v>4</v>
      </c>
      <c r="C11" s="5" t="s">
        <v>91</v>
      </c>
    </row>
    <row r="12" spans="2:3" ht="12.75">
      <c r="B12" s="4">
        <v>5</v>
      </c>
      <c r="C12" s="5" t="s">
        <v>92</v>
      </c>
    </row>
    <row r="13" spans="2:3" ht="12.75">
      <c r="B13" s="4">
        <v>6</v>
      </c>
      <c r="C13" s="5" t="s">
        <v>82</v>
      </c>
    </row>
    <row r="14" spans="2:3" ht="12.75">
      <c r="B14" s="4">
        <v>7</v>
      </c>
      <c r="C14" s="5" t="s">
        <v>77</v>
      </c>
    </row>
    <row r="15" spans="2:3" ht="12.75">
      <c r="B15" s="4">
        <v>8</v>
      </c>
      <c r="C15" s="5" t="s">
        <v>76</v>
      </c>
    </row>
    <row r="16" spans="2:3" ht="12.75">
      <c r="B16" s="4">
        <v>9</v>
      </c>
      <c r="C16" s="5" t="s">
        <v>93</v>
      </c>
    </row>
    <row r="17" spans="2:3" ht="12.75">
      <c r="B17" s="4">
        <v>10</v>
      </c>
      <c r="C17" s="5" t="s">
        <v>81</v>
      </c>
    </row>
    <row r="18" spans="2:3" ht="12.75">
      <c r="B18" s="4"/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2:3" ht="12.75">
      <c r="B24" s="4"/>
      <c r="C24" s="5"/>
    </row>
    <row r="25" spans="2:3" ht="12.75">
      <c r="B25" s="4"/>
      <c r="C25" s="5"/>
    </row>
    <row r="26" spans="2:3" ht="12.75">
      <c r="B26" s="4"/>
      <c r="C26" s="5"/>
    </row>
    <row r="27" spans="2:3" ht="12.75">
      <c r="B27" s="4"/>
      <c r="C27" s="5"/>
    </row>
    <row r="28" spans="2:3" ht="12.75">
      <c r="B28" s="4"/>
      <c r="C28" s="5"/>
    </row>
    <row r="29" spans="2:3" ht="12.75">
      <c r="B29" s="4"/>
      <c r="C29" s="5"/>
    </row>
    <row r="30" spans="2:3" ht="12.75">
      <c r="B30" s="4"/>
      <c r="C30" s="5"/>
    </row>
    <row r="31" spans="2:3" ht="12.75">
      <c r="B31" s="4"/>
      <c r="C31" s="5"/>
    </row>
    <row r="32" spans="2:3" ht="12.75">
      <c r="B32" s="4"/>
      <c r="C32" s="5"/>
    </row>
    <row r="33" spans="2:3" ht="12.75">
      <c r="B33" s="4"/>
      <c r="C33" s="5"/>
    </row>
    <row r="34" spans="2:3" ht="12.75">
      <c r="B34" s="4"/>
      <c r="C34" s="5"/>
    </row>
    <row r="35" spans="2:3" ht="12.75">
      <c r="B35" s="4"/>
      <c r="C35" s="5"/>
    </row>
    <row r="36" spans="2:3" ht="12.75">
      <c r="B36" s="4"/>
      <c r="C36" s="5"/>
    </row>
    <row r="37" spans="2:3" ht="12.75">
      <c r="B37" s="4"/>
      <c r="C37" s="5"/>
    </row>
    <row r="38" spans="2:3" ht="12.75">
      <c r="B38" s="4"/>
      <c r="C38" s="5"/>
    </row>
    <row r="39" spans="2:3" ht="12.75">
      <c r="B39" s="4"/>
      <c r="C39" s="5"/>
    </row>
    <row r="40" spans="2:3" ht="12.75">
      <c r="B40" s="4"/>
      <c r="C40" s="5"/>
    </row>
    <row r="41" spans="2:3" ht="12.75">
      <c r="B41" s="4"/>
      <c r="C41" s="5"/>
    </row>
    <row r="42" spans="2:3" ht="12.75">
      <c r="B42" s="4"/>
      <c r="C42" s="5"/>
    </row>
    <row r="43" spans="2:3" ht="12.75">
      <c r="B43" s="4"/>
      <c r="C43" s="5"/>
    </row>
    <row r="44" spans="2:3" ht="12.75">
      <c r="B44" s="4"/>
      <c r="C44" s="5"/>
    </row>
    <row r="45" spans="2:3" ht="12.75">
      <c r="B45" s="4"/>
      <c r="C45" s="5"/>
    </row>
    <row r="46" spans="2:3" ht="12.75">
      <c r="B46" s="4"/>
      <c r="C46" s="5"/>
    </row>
    <row r="47" spans="2:3" ht="12.75">
      <c r="B47" s="4"/>
      <c r="C47" s="5"/>
    </row>
    <row r="48" spans="2:3" ht="12.75">
      <c r="B48" s="4"/>
      <c r="C48" s="5"/>
    </row>
    <row r="49" spans="2:3" ht="12.75">
      <c r="B49" s="4"/>
      <c r="C49" s="5"/>
    </row>
    <row r="50" spans="2:3" ht="12.75">
      <c r="B50" s="4"/>
      <c r="C50" s="5"/>
    </row>
    <row r="51" spans="2:3" ht="12.75">
      <c r="B51" s="4"/>
      <c r="C51" s="5"/>
    </row>
    <row r="52" spans="2:3" ht="12.75">
      <c r="B52" s="4"/>
      <c r="C52" s="5"/>
    </row>
    <row r="53" spans="2:3" ht="12.75">
      <c r="B53" s="4"/>
      <c r="C53" s="5"/>
    </row>
    <row r="54" spans="2:3" ht="12.75">
      <c r="B54" s="4"/>
      <c r="C54" s="5"/>
    </row>
    <row r="55" spans="2:3" ht="12.75">
      <c r="B55" s="4"/>
      <c r="C55" s="5"/>
    </row>
    <row r="56" spans="2:3" ht="12.75">
      <c r="B56" s="4"/>
      <c r="C56" s="5"/>
    </row>
    <row r="57" spans="2:3" ht="12.75">
      <c r="B57" s="4"/>
      <c r="C57" s="5"/>
    </row>
    <row r="58" spans="2:3" ht="12.75">
      <c r="B58" s="4"/>
      <c r="C58" s="5"/>
    </row>
    <row r="59" spans="2:3" ht="12.75">
      <c r="B59" s="4"/>
      <c r="C59" s="5"/>
    </row>
    <row r="60" spans="2:3" ht="12.75">
      <c r="B60" s="4"/>
      <c r="C60" s="5"/>
    </row>
    <row r="61" spans="2:3" ht="12.75">
      <c r="B61" s="4"/>
      <c r="C61" s="5"/>
    </row>
    <row r="62" spans="2:3" ht="12.75">
      <c r="B62" s="4"/>
      <c r="C62" s="5"/>
    </row>
    <row r="63" spans="2:3" ht="12.75">
      <c r="B63" s="4"/>
      <c r="C63" s="5"/>
    </row>
    <row r="64" spans="2:3" ht="12.75">
      <c r="B64" s="4"/>
      <c r="C64" s="5"/>
    </row>
    <row r="65" spans="2:3" ht="12.75">
      <c r="B65" s="4"/>
      <c r="C65" s="5"/>
    </row>
    <row r="66" spans="2:3" ht="12.75">
      <c r="B66" s="4"/>
      <c r="C66" s="5"/>
    </row>
    <row r="67" spans="2:3" ht="12.75">
      <c r="B67" s="4"/>
      <c r="C67" s="5"/>
    </row>
    <row r="68" spans="2:3" ht="12.75">
      <c r="B68" s="4"/>
      <c r="C68" s="5"/>
    </row>
    <row r="69" spans="2:3" ht="12.75">
      <c r="B69" s="4"/>
      <c r="C69" s="5"/>
    </row>
    <row r="70" spans="2:3" ht="12.75">
      <c r="B70" s="4"/>
      <c r="C70" s="5"/>
    </row>
    <row r="71" spans="2:3" ht="12.75">
      <c r="B71" s="4"/>
      <c r="C71" s="5"/>
    </row>
    <row r="72" spans="2:3" ht="12.75">
      <c r="B72" s="4"/>
      <c r="C72" s="5"/>
    </row>
    <row r="73" spans="2:3" ht="12.75">
      <c r="B73" s="4"/>
      <c r="C73" s="5"/>
    </row>
    <row r="74" spans="2:3" ht="12.75">
      <c r="B74" s="4"/>
      <c r="C74" s="5"/>
    </row>
    <row r="75" spans="2:3" ht="12.75">
      <c r="B75" s="4"/>
      <c r="C75" s="5"/>
    </row>
    <row r="76" spans="2:3" ht="12.75">
      <c r="B76" s="4"/>
      <c r="C76" s="5"/>
    </row>
    <row r="77" spans="2:3" ht="12.75">
      <c r="B77" s="4"/>
      <c r="C77" s="5"/>
    </row>
    <row r="78" spans="2:3" ht="12.75">
      <c r="B78" s="4"/>
      <c r="C78" s="5"/>
    </row>
    <row r="79" spans="2:3" ht="12.75">
      <c r="B79" s="4"/>
      <c r="C79" s="5"/>
    </row>
    <row r="80" spans="2:3" ht="12.75">
      <c r="B80" s="4"/>
      <c r="C80" s="5"/>
    </row>
    <row r="81" spans="2:3" ht="12.75">
      <c r="B81" s="4"/>
      <c r="C81" s="5"/>
    </row>
    <row r="82" spans="2:3" ht="12.75">
      <c r="B82" s="4"/>
      <c r="C82" s="5"/>
    </row>
    <row r="83" spans="2:3" ht="12.75">
      <c r="B83" s="4"/>
      <c r="C83" s="5"/>
    </row>
    <row r="84" spans="2:3" ht="12.75">
      <c r="B84" s="4"/>
      <c r="C84" s="5"/>
    </row>
    <row r="85" spans="2:3" ht="12.75">
      <c r="B85" s="4"/>
      <c r="C85" s="5"/>
    </row>
    <row r="86" spans="2:3" ht="12.75">
      <c r="B86" s="4"/>
      <c r="C86" s="5"/>
    </row>
    <row r="87" spans="2:3" ht="13.5" thickBot="1">
      <c r="B87" s="30"/>
      <c r="C87" s="3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N61"/>
  <sheetViews>
    <sheetView showGridLines="0" zoomScale="84" zoomScaleNormal="84" workbookViewId="0" topLeftCell="B2">
      <pane xSplit="3" ySplit="2" topLeftCell="N4" activePane="bottomRight" state="frozen"/>
      <selection pane="topLeft" activeCell="B2" sqref="B2"/>
      <selection pane="topRight" activeCell="E2" sqref="E2"/>
      <selection pane="bottomLeft" activeCell="B4" sqref="B4"/>
      <selection pane="bottomRight" activeCell="O6" sqref="O6:T6"/>
    </sheetView>
  </sheetViews>
  <sheetFormatPr defaultColWidth="9.140625" defaultRowHeight="12.75"/>
  <cols>
    <col min="1" max="1" width="9.28125" style="6" customWidth="1"/>
    <col min="2" max="2" width="9.140625" style="6" customWidth="1"/>
    <col min="3" max="3" width="29.7109375" style="7" customWidth="1"/>
    <col min="4" max="4" width="12.421875" style="6" bestFit="1" customWidth="1"/>
    <col min="5" max="8" width="8.421875" style="6" customWidth="1"/>
    <col min="9" max="9" width="8.00390625" style="6" customWidth="1"/>
    <col min="10" max="20" width="8.421875" style="6" customWidth="1"/>
    <col min="21" max="21" width="0.9921875" style="6" customWidth="1"/>
    <col min="22" max="66" width="9.140625" style="57" customWidth="1"/>
    <col min="67" max="16384" width="9.140625" style="6" customWidth="1"/>
  </cols>
  <sheetData>
    <row r="1" spans="3:21" s="9" customFormat="1" ht="1.5" customHeight="1" thickBot="1"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9" customFormat="1" ht="107.25" customHeight="1" thickBot="1">
      <c r="A2" s="56"/>
      <c r="B2" s="54"/>
      <c r="C2" s="54"/>
      <c r="D2" s="79"/>
      <c r="E2" s="41" t="s">
        <v>7</v>
      </c>
      <c r="F2" s="42" t="s">
        <v>8</v>
      </c>
      <c r="G2" s="42" t="s">
        <v>9</v>
      </c>
      <c r="H2" s="42" t="s">
        <v>33</v>
      </c>
      <c r="I2" s="42" t="s">
        <v>10</v>
      </c>
      <c r="J2" s="44" t="s">
        <v>34</v>
      </c>
      <c r="K2" s="44" t="s">
        <v>35</v>
      </c>
      <c r="L2" s="44" t="s">
        <v>36</v>
      </c>
      <c r="M2" s="44" t="s">
        <v>37</v>
      </c>
      <c r="N2" s="44" t="s">
        <v>38</v>
      </c>
      <c r="O2" s="45" t="s">
        <v>28</v>
      </c>
      <c r="P2" s="45" t="s">
        <v>25</v>
      </c>
      <c r="Q2" s="45" t="s">
        <v>5</v>
      </c>
      <c r="R2" s="40" t="s">
        <v>29</v>
      </c>
      <c r="S2" s="40" t="s">
        <v>19</v>
      </c>
      <c r="T2" s="46" t="s">
        <v>6</v>
      </c>
      <c r="U2" s="6"/>
    </row>
    <row r="3" spans="1:24" s="9" customFormat="1" ht="21.75" customHeight="1" thickBot="1">
      <c r="A3" s="55" t="s">
        <v>41</v>
      </c>
      <c r="C3" s="29"/>
      <c r="D3" s="53" t="s">
        <v>32</v>
      </c>
      <c r="E3" s="48"/>
      <c r="F3" s="49"/>
      <c r="G3" s="49"/>
      <c r="H3" s="49"/>
      <c r="I3" s="50"/>
      <c r="J3" s="51"/>
      <c r="K3" s="52"/>
      <c r="L3" s="51" t="s">
        <v>39</v>
      </c>
      <c r="M3" s="52"/>
      <c r="N3" s="52"/>
      <c r="O3" s="372" t="s">
        <v>26</v>
      </c>
      <c r="P3" s="372"/>
      <c r="Q3" s="372"/>
      <c r="R3" s="373" t="s">
        <v>27</v>
      </c>
      <c r="S3" s="374"/>
      <c r="T3" s="46"/>
      <c r="U3" s="6"/>
      <c r="X3" s="111" t="s">
        <v>68</v>
      </c>
    </row>
    <row r="4" spans="1:24" s="9" customFormat="1" ht="23.25" customHeight="1" thickBot="1">
      <c r="A4" s="55"/>
      <c r="C4" s="8"/>
      <c r="D4" s="35">
        <v>392</v>
      </c>
      <c r="E4" s="115">
        <v>8</v>
      </c>
      <c r="F4" s="115">
        <v>8</v>
      </c>
      <c r="G4" s="115">
        <v>32</v>
      </c>
      <c r="H4" s="115">
        <v>32</v>
      </c>
      <c r="I4" s="115">
        <v>10</v>
      </c>
      <c r="J4" s="113">
        <v>6</v>
      </c>
      <c r="K4" s="113">
        <v>7</v>
      </c>
      <c r="L4" s="113">
        <v>8</v>
      </c>
      <c r="M4" s="113">
        <v>9</v>
      </c>
      <c r="N4" s="113">
        <v>10</v>
      </c>
      <c r="O4" s="113">
        <v>8</v>
      </c>
      <c r="P4" s="113">
        <v>28</v>
      </c>
      <c r="Q4" s="113">
        <v>40</v>
      </c>
      <c r="R4" s="113">
        <v>4</v>
      </c>
      <c r="S4" s="113">
        <v>12</v>
      </c>
      <c r="T4" s="113">
        <v>-4</v>
      </c>
      <c r="U4" s="6"/>
      <c r="X4" s="112" t="s">
        <v>69</v>
      </c>
    </row>
    <row r="5" spans="1:66" s="124" customFormat="1" ht="17.25" customHeight="1" thickBot="1">
      <c r="A5" s="72" t="s">
        <v>30</v>
      </c>
      <c r="B5" s="72" t="s">
        <v>31</v>
      </c>
      <c r="C5" s="73" t="s">
        <v>3</v>
      </c>
      <c r="D5" s="116"/>
      <c r="E5" s="117"/>
      <c r="F5" s="118"/>
      <c r="G5" s="118"/>
      <c r="H5" s="118"/>
      <c r="I5" s="118"/>
      <c r="J5" s="118" t="str">
        <f>IF(OR((SUM($J6:$N6)&gt;4),(SUM($J7:$N7)&gt;4)),"Error"," ")</f>
        <v> </v>
      </c>
      <c r="K5" s="118" t="str">
        <f>IF(OR((SUM($J6:$N6)&gt;4),(SUM($J7:$N7)&gt;4)),"Error"," ")</f>
        <v> </v>
      </c>
      <c r="L5" s="118" t="str">
        <f>IF(OR((SUM($J6:$N6)&gt;4),(SUM($J7:$N7)&gt;4)),"Error"," ")</f>
        <v> </v>
      </c>
      <c r="M5" s="118" t="str">
        <f>IF(OR((SUM($J6:$N6)&gt;4),(SUM($J7:$N7)&gt;4)),"Error"," ")</f>
        <v> </v>
      </c>
      <c r="N5" s="118" t="str">
        <f>IF(OR((SUM($J6:$N6)&gt;4),(SUM($J7:$N7)&gt;4)),"Error"," ")</f>
        <v> </v>
      </c>
      <c r="O5" s="119" t="str">
        <f>IF(OR(($O6+2*$P6+3*$Q6)&gt;3,($O7+2*$P7+3*$Q7&gt;3)),"Too many Houses"," ")</f>
        <v> </v>
      </c>
      <c r="P5" s="118"/>
      <c r="Q5" s="118"/>
      <c r="R5" s="120" t="str">
        <f>IF(OR(R6+R7&gt;24,S6+S7&gt;16,R6-S7&gt;12,R7-S6&gt;12,R6&lt;S7,R7&lt;S6,R6+S6&gt;20,R7+S7&gt;20),"error"," ")</f>
        <v> </v>
      </c>
      <c r="S5" s="118"/>
      <c r="T5" s="120"/>
      <c r="U5" s="121"/>
      <c r="V5" s="122"/>
      <c r="W5" s="122"/>
      <c r="X5" s="123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</row>
    <row r="6" spans="1:21" s="9" customFormat="1" ht="24.75" customHeight="1" thickBot="1">
      <c r="A6" s="60">
        <v>2</v>
      </c>
      <c r="B6" s="126">
        <v>0.0763888888888889</v>
      </c>
      <c r="C6" s="61"/>
      <c r="D6" s="13">
        <f>(E6*$E$4)+(F6*$F$4)+(IF(G6="y",$G$4,0))+(IF(H6="y",$H$4,0))+(I6*$I$4)+(J6*$J$4)+(K6*$K$4)+(L6*$L$4)+(M6*$M$4)+(N6*$N$4)+(O6*$O$4)+(P6*$P$4)+(Q6*$Q$4)+(R6*$R$4)+(S6*$S$4)+(T6*$T$4)</f>
        <v>0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64"/>
    </row>
    <row r="7" spans="1:21" s="9" customFormat="1" ht="24.75" customHeight="1" thickBot="1">
      <c r="A7" s="65">
        <v>1</v>
      </c>
      <c r="B7" s="127">
        <v>0.0763888888888889</v>
      </c>
      <c r="C7" s="66"/>
      <c r="D7" s="13">
        <f>(E7*$E$4)+(F7*$F$4)+(IF(G7="y",$G$4,0))+(IF(H7="y",$H$4,0))+(I7*$I$4)+(J7*$J$4)+(K7*$K$4)+(L7*$L$4)+(M7*$M$4)+(N7*$N$4)+(O7*$O$4)+(P7*$P$4)+(Q7*$Q$4)+(R7*$R$4)+(S7*$S$4)+(T7*$T$4)</f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64"/>
    </row>
    <row r="8" spans="1:66" s="36" customFormat="1" ht="17.25" customHeight="1" thickBot="1">
      <c r="A8" s="72" t="s">
        <v>30</v>
      </c>
      <c r="B8" s="72" t="s">
        <v>31</v>
      </c>
      <c r="C8" s="73" t="s">
        <v>3</v>
      </c>
      <c r="D8" s="116"/>
      <c r="E8" s="117"/>
      <c r="F8" s="118"/>
      <c r="G8" s="118"/>
      <c r="H8" s="118"/>
      <c r="I8" s="118"/>
      <c r="J8" s="118" t="str">
        <f>IF(OR((SUM($J9:$N9)&gt;4),(SUM($J10:$N10)&gt;4)),"Error"," ")</f>
        <v> </v>
      </c>
      <c r="K8" s="118" t="str">
        <f>IF(OR((SUM($J9:$N9)&gt;4),(SUM($J10:$N10)&gt;4)),"Error"," ")</f>
        <v> </v>
      </c>
      <c r="L8" s="118" t="str">
        <f>IF(OR((SUM($J9:$N9)&gt;4),(SUM($J10:$N10)&gt;4)),"Error"," ")</f>
        <v> </v>
      </c>
      <c r="M8" s="118" t="str">
        <f>IF(OR((SUM($J9:$N9)&gt;4),(SUM($J10:$N10)&gt;4)),"Error"," ")</f>
        <v> </v>
      </c>
      <c r="N8" s="118" t="str">
        <f>IF(OR((SUM($J9:$N9)&gt;4),(SUM($J10:$N10)&gt;4)),"Error"," ")</f>
        <v> </v>
      </c>
      <c r="O8" s="119" t="str">
        <f>IF(OR(($O9+2*$P9+3*$Q9)&gt;3,($O10+2*$P10+3*$Q10&gt;3)),"Too many Houses"," ")</f>
        <v> </v>
      </c>
      <c r="P8" s="118"/>
      <c r="Q8" s="118"/>
      <c r="R8" s="120" t="str">
        <f>IF(OR(R9+R10&gt;24,S9+S10&gt;16,R9-S10&gt;12,R10-S9&gt;12,R9&lt;S10,R10&lt;S9,R9+S9&gt;20,R10+S10&gt;20),"error"," ")</f>
        <v> </v>
      </c>
      <c r="S8" s="118"/>
      <c r="T8" s="120"/>
      <c r="U8" s="76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21" s="9" customFormat="1" ht="24.75" customHeight="1" thickBot="1">
      <c r="A9" s="60">
        <v>1</v>
      </c>
      <c r="B9" s="126">
        <v>0.08333333333333333</v>
      </c>
      <c r="C9" s="61"/>
      <c r="D9" s="13">
        <f>(E9*$E$4)+(F9*$F$4)+(IF(G9="y",$G$4,0))+(IF(H9="y",$H$4,0))+(I9*$I$4)+(J9*$J$4)+(K9*$K$4)+(L9*$L$4)+(M9*$M$4)+(N9*$N$4)+(O9*$O$4)+(P9*$P$4)+(Q9*$Q$4)+(R9*$R$4)+(S9*$S$4)+(T9*$T$4)</f>
        <v>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64"/>
    </row>
    <row r="10" spans="1:21" s="9" customFormat="1" ht="24.75" customHeight="1" thickBot="1">
      <c r="A10" s="65">
        <v>2</v>
      </c>
      <c r="B10" s="127">
        <v>0.08333333333333333</v>
      </c>
      <c r="C10" s="66"/>
      <c r="D10" s="13">
        <f>(E10*$E$4)+(F10*$F$4)+(IF(G10="y",$G$4,0))+(IF(H10="y",$H$4,0))+(I10*$I$4)+(J10*$J$4)+(K10*$K$4)+(L10*$L$4)+(M10*$M$4)+(N10*$N$4)+(O10*$O$4)+(P10*$P$4)+(Q10*$Q$4)+(R10*$R$4)+(S10*$S$4)+(T10*$T$4)</f>
        <v>0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64"/>
    </row>
    <row r="11" spans="1:66" s="36" customFormat="1" ht="17.25" customHeight="1" thickBot="1">
      <c r="A11" s="72" t="s">
        <v>30</v>
      </c>
      <c r="B11" s="72" t="s">
        <v>31</v>
      </c>
      <c r="C11" s="73" t="s">
        <v>3</v>
      </c>
      <c r="D11" s="116"/>
      <c r="E11" s="117"/>
      <c r="F11" s="118"/>
      <c r="G11" s="118"/>
      <c r="H11" s="118"/>
      <c r="I11" s="118"/>
      <c r="J11" s="118" t="str">
        <f>IF(OR((SUM($J12:$N12)&gt;4),(SUM($J13:$N13)&gt;4)),"Error"," ")</f>
        <v> </v>
      </c>
      <c r="K11" s="118" t="str">
        <f>IF(OR((SUM($J12:$N12)&gt;4),(SUM($J13:$N13)&gt;4)),"Error"," ")</f>
        <v> </v>
      </c>
      <c r="L11" s="118" t="str">
        <f>IF(OR((SUM($J12:$N12)&gt;4),(SUM($J13:$N13)&gt;4)),"Error"," ")</f>
        <v> </v>
      </c>
      <c r="M11" s="118" t="str">
        <f>IF(OR((SUM($J12:$N12)&gt;4),(SUM($J13:$N13)&gt;4)),"Error"," ")</f>
        <v> </v>
      </c>
      <c r="N11" s="118" t="str">
        <f>IF(OR((SUM($J12:$N12)&gt;4),(SUM($J13:$N13)&gt;4)),"Error"," ")</f>
        <v> </v>
      </c>
      <c r="O11" s="119" t="str">
        <f>IF(OR(($O12+2*$P12+3*$Q12)&gt;3,($O13+2*$P13+3*$Q13&gt;3)),"Too many Houses"," ")</f>
        <v> </v>
      </c>
      <c r="P11" s="118"/>
      <c r="Q11" s="118"/>
      <c r="R11" s="120" t="str">
        <f>IF(OR(R12+R13&gt;24,S12+S13&gt;16,R12-S13&gt;12,R13-S12&gt;12,R12&lt;S13,R13&lt;S12,R12+S12&gt;20,R13+S13&gt;20),"error"," ")</f>
        <v> </v>
      </c>
      <c r="S11" s="118"/>
      <c r="T11" s="120"/>
      <c r="U11" s="76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21" s="9" customFormat="1" ht="24.75" customHeight="1" thickBot="1">
      <c r="A12" s="60">
        <v>2</v>
      </c>
      <c r="B12" s="126">
        <v>0.08819444444444445</v>
      </c>
      <c r="C12" s="61"/>
      <c r="D12" s="13">
        <f>(E12*$E$4)+(F12*$F$4)+(IF(G12="y",$G$4,0))+(IF(H12="y",$H$4,0))+(I12*$I$4)+(J12*$J$4)+(K12*$K$4)+(L12*$L$4)+(M12*$M$4)+(N12*$N$4)+(O12*$O$4)+(P12*$P$4)+(Q12*$Q$4)+(R12*$R$4)+(S12*$S$4)+(T12*$T$4)</f>
        <v>0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67"/>
    </row>
    <row r="13" spans="1:21" s="9" customFormat="1" ht="24.75" customHeight="1" thickBot="1">
      <c r="A13" s="65">
        <v>1</v>
      </c>
      <c r="B13" s="127">
        <v>0.08819444444444445</v>
      </c>
      <c r="C13" s="66"/>
      <c r="D13" s="13">
        <f>(E13*$E$4)+(F13*$F$4)+(IF(G13="y",$G$4,0))+(IF(H13="y",$H$4,0))+(I13*$I$4)+(J13*$J$4)+(K13*$K$4)+(L13*$L$4)+(M13*$M$4)+(N13*$N$4)+(O13*$O$4)+(P13*$P$4)+(Q13*$Q$4)+(R13*$R$4)+(S13*$S$4)+(T13*$T$4)</f>
        <v>0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68"/>
    </row>
    <row r="14" spans="1:66" s="36" customFormat="1" ht="17.25" customHeight="1" thickBot="1">
      <c r="A14" s="72" t="s">
        <v>30</v>
      </c>
      <c r="B14" s="72" t="s">
        <v>31</v>
      </c>
      <c r="C14" s="73" t="s">
        <v>3</v>
      </c>
      <c r="D14" s="116"/>
      <c r="E14" s="117"/>
      <c r="F14" s="118"/>
      <c r="G14" s="118"/>
      <c r="H14" s="118"/>
      <c r="I14" s="118"/>
      <c r="J14" s="118" t="str">
        <f>IF(OR((SUM($J15:$N15)&gt;4),(SUM($J16:$N16)&gt;4)),"Error"," ")</f>
        <v> </v>
      </c>
      <c r="K14" s="118" t="str">
        <f>IF(OR((SUM($J15:$N15)&gt;4),(SUM($J16:$N16)&gt;4)),"Error"," ")</f>
        <v> </v>
      </c>
      <c r="L14" s="118" t="str">
        <f>IF(OR((SUM($J15:$N15)&gt;4),(SUM($J16:$N16)&gt;4)),"Error"," ")</f>
        <v> </v>
      </c>
      <c r="M14" s="118" t="str">
        <f>IF(OR((SUM($J15:$N15)&gt;4),(SUM($J16:$N16)&gt;4)),"Error"," ")</f>
        <v> </v>
      </c>
      <c r="N14" s="118" t="str">
        <f>IF(OR((SUM($J15:$N15)&gt;4),(SUM($J16:$N16)&gt;4)),"Error"," ")</f>
        <v> </v>
      </c>
      <c r="O14" s="119" t="str">
        <f>IF(OR(($O15+2*$P15+3*$Q15)&gt;3,($O16+2*$P16+3*$Q16&gt;3)),"Too many Houses"," ")</f>
        <v> </v>
      </c>
      <c r="P14" s="118"/>
      <c r="Q14" s="118"/>
      <c r="R14" s="120" t="str">
        <f>IF(OR(R15+R16&gt;24,S15+S16&gt;16,R15-S16&gt;12,R16-S15&gt;12,R15&lt;S16,R16&lt;S15,R15+S15&gt;20,R16+S16&gt;20),"error"," ")</f>
        <v> </v>
      </c>
      <c r="S14" s="118"/>
      <c r="T14" s="120"/>
      <c r="U14" s="76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21" s="9" customFormat="1" ht="24.75" customHeight="1" thickBot="1">
      <c r="A15" s="60">
        <v>1</v>
      </c>
      <c r="B15" s="126">
        <v>0.09375</v>
      </c>
      <c r="C15" s="61"/>
      <c r="D15" s="13">
        <f>(E15*$E$4)+(F15*$F$4)+(IF(G15="y",$G$4,0))+(IF(H15="y",$H$4,0))+(I15*$I$4)+(J15*$J$4)+(K15*$K$4)+(L15*$L$4)+(M15*$M$4)+(N15*$N$4)+(O15*$O$4)+(P15*$P$4)+(Q15*$Q$4)+(R15*$R$4)+(S15*$S$4)+(T15*$T$4)</f>
        <v>0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68"/>
    </row>
    <row r="16" spans="1:21" s="9" customFormat="1" ht="24.75" customHeight="1" thickBot="1">
      <c r="A16" s="65">
        <v>2</v>
      </c>
      <c r="B16" s="127">
        <v>0.09375</v>
      </c>
      <c r="C16" s="66"/>
      <c r="D16" s="13">
        <f>(E16*$E$4)+(F16*$F$4)+(IF(G16="y",$G$4,0))+(IF(H16="y",$H$4,0))+(I16*$I$4)+(J16*$J$4)+(K16*$K$4)+(L16*$L$4)+(M16*$M$4)+(N16*$N$4)+(O16*$O$4)+(P16*$P$4)+(Q16*$Q$4)+(R16*$R$4)+(S16*$S$4)+(T16*$T$4)</f>
        <v>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68"/>
    </row>
    <row r="17" spans="1:66" s="36" customFormat="1" ht="17.25" customHeight="1" thickBot="1">
      <c r="A17" s="72" t="s">
        <v>30</v>
      </c>
      <c r="B17" s="72" t="s">
        <v>31</v>
      </c>
      <c r="C17" s="73" t="s">
        <v>3</v>
      </c>
      <c r="D17" s="116"/>
      <c r="E17" s="117"/>
      <c r="F17" s="118"/>
      <c r="G17" s="118"/>
      <c r="H17" s="118"/>
      <c r="I17" s="118"/>
      <c r="J17" s="118" t="str">
        <f>IF(OR((SUM($J18:$N18)&gt;4),(SUM($J19:$N19)&gt;4)),"Error"," ")</f>
        <v> </v>
      </c>
      <c r="K17" s="118" t="str">
        <f>IF(OR((SUM($J18:$N18)&gt;4),(SUM($J19:$N19)&gt;4)),"Error"," ")</f>
        <v> </v>
      </c>
      <c r="L17" s="118" t="str">
        <f>IF(OR((SUM($J18:$N18)&gt;4),(SUM($J19:$N19)&gt;4)),"Error"," ")</f>
        <v> </v>
      </c>
      <c r="M17" s="118" t="str">
        <f>IF(OR((SUM($J18:$N18)&gt;4),(SUM($J19:$N19)&gt;4)),"Error"," ")</f>
        <v> </v>
      </c>
      <c r="N17" s="118" t="str">
        <f>IF(OR((SUM($J18:$N18)&gt;4),(SUM($J19:$N19)&gt;4)),"Error"," ")</f>
        <v> </v>
      </c>
      <c r="O17" s="119" t="str">
        <f>IF(OR(($O18+2*$P18+3*$Q18)&gt;3,($O19+2*$P19+3*$Q19&gt;3)),"Too many Houses"," ")</f>
        <v> </v>
      </c>
      <c r="P17" s="118"/>
      <c r="Q17" s="118"/>
      <c r="R17" s="120" t="str">
        <f>IF(OR(R18+R19&gt;24,S18+S19&gt;16,R18-S19&gt;12,R19-S18&gt;12,R18&lt;S19,R19&lt;S18,R18+S18&gt;20,R19+S19&gt;20),"error"," ")</f>
        <v> </v>
      </c>
      <c r="S17" s="118"/>
      <c r="T17" s="120"/>
      <c r="U17" s="76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21" s="9" customFormat="1" ht="24.75" customHeight="1" thickBot="1">
      <c r="A18" s="60">
        <v>1</v>
      </c>
      <c r="B18" s="126">
        <v>0.09791666666666667</v>
      </c>
      <c r="C18" s="61"/>
      <c r="D18" s="13">
        <f>(E18*$E$4)+(F18*$F$4)+(IF(G18="y",$G$4,0))+(IF(H18="y",$H$4,0))+(I18*$I$4)+(J18*$J$4)+(K18*$K$4)+(L18*$L$4)+(M18*$M$4)+(N18*$N$4)+(O18*$O$4)+(P18*$P$4)+(Q18*$Q$4)+(R18*$R$4)+(S18*$S$4)+(T18*$T$4)</f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67"/>
    </row>
    <row r="19" spans="1:21" s="9" customFormat="1" ht="24.75" customHeight="1" thickBot="1">
      <c r="A19" s="65">
        <v>2</v>
      </c>
      <c r="B19" s="127">
        <v>0.09791666666666667</v>
      </c>
      <c r="C19" s="66"/>
      <c r="D19" s="13">
        <f>(E19*$E$4)+(F19*$F$4)+(IF(G19="y",$G$4,0))+(IF(H19="y",$H$4,0))+(I19*$I$4)+(J19*$J$4)+(K19*$K$4)+(L19*$L$4)+(M19*$M$4)+(N19*$N$4)+(O19*$O$4)+(P19*$P$4)+(Q19*$Q$4)+(R19*$R$4)+(S19*$S$4)+(T19*$T$4)</f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8"/>
    </row>
    <row r="20" spans="1:66" s="36" customFormat="1" ht="17.25" customHeight="1" thickBot="1">
      <c r="A20" s="72" t="s">
        <v>30</v>
      </c>
      <c r="B20" s="72" t="s">
        <v>31</v>
      </c>
      <c r="C20" s="73" t="s">
        <v>3</v>
      </c>
      <c r="D20" s="116"/>
      <c r="E20" s="117"/>
      <c r="F20" s="118"/>
      <c r="G20" s="118"/>
      <c r="H20" s="118"/>
      <c r="I20" s="118"/>
      <c r="J20" s="118" t="str">
        <f>IF(OR((SUM($J21:$N21)&gt;4),(SUM($J22:$N22)&gt;4)),"Error"," ")</f>
        <v> </v>
      </c>
      <c r="K20" s="118" t="str">
        <f>IF(OR((SUM($J21:$N21)&gt;4),(SUM($J22:$N22)&gt;4)),"Error"," ")</f>
        <v> </v>
      </c>
      <c r="L20" s="118" t="str">
        <f>IF(OR((SUM($J21:$N21)&gt;4),(SUM($J22:$N22)&gt;4)),"Error"," ")</f>
        <v> </v>
      </c>
      <c r="M20" s="118" t="str">
        <f>IF(OR((SUM($J21:$N21)&gt;4),(SUM($J22:$N22)&gt;4)),"Error"," ")</f>
        <v> </v>
      </c>
      <c r="N20" s="118" t="str">
        <f>IF(OR((SUM($J21:$N21)&gt;4),(SUM($J22:$N22)&gt;4)),"Error"," ")</f>
        <v> </v>
      </c>
      <c r="O20" s="119" t="str">
        <f>IF(OR(($O21+2*$P21+3*$Q21)&gt;3,($O22+2*$P22+3*$Q22&gt;3)),"Too many Houses"," ")</f>
        <v> </v>
      </c>
      <c r="P20" s="118"/>
      <c r="Q20" s="118"/>
      <c r="R20" s="120" t="str">
        <f>IF(OR(R21+R22&gt;24,S21+S22&gt;16,R21-S22&gt;12,R22-S21&gt;12,R21&lt;S22,R22&lt;S21,R21+S21&gt;20,R22+S22&gt;20),"error"," ")</f>
        <v> </v>
      </c>
      <c r="S20" s="118"/>
      <c r="T20" s="120"/>
      <c r="U20" s="7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21" s="9" customFormat="1" ht="24.75" customHeight="1" thickBot="1">
      <c r="A21" s="60">
        <v>1</v>
      </c>
      <c r="B21" s="126">
        <v>0.10208333333333335</v>
      </c>
      <c r="C21" s="61"/>
      <c r="D21" s="13">
        <f>(E21*$E$4)+(F21*$F$4)+(IF(G21="y",$G$4,0))+(IF(H21="y",$H$4,0))+(I21*$I$4)+(J21*$J$4)+(K21*$K$4)+(L21*$L$4)+(M21*$M$4)+(N21*$N$4)+(O21*$O$4)+(P21*$P$4)+(Q21*$Q$4)+(R21*$R$4)+(S21*$S$4)+(T21*$T$4)</f>
        <v>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67"/>
    </row>
    <row r="22" spans="1:21" s="9" customFormat="1" ht="24.75" customHeight="1" thickBot="1">
      <c r="A22" s="65">
        <v>2</v>
      </c>
      <c r="B22" s="127">
        <v>0.10208333333333335</v>
      </c>
      <c r="C22" s="66"/>
      <c r="D22" s="13">
        <f>(E22*$E$4)+(F22*$F$4)+(IF(G22="y",$G$4,0))+(IF(H22="y",$H$4,0))+(I22*$I$4)+(J22*$J$4)+(K22*$K$4)+(L22*$L$4)+(M22*$M$4)+(N22*$N$4)+(O22*$O$4)+(P22*$P$4)+(Q22*$Q$4)+(R22*$R$4)+(S22*$S$4)+(T22*$T$4)</f>
        <v>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69"/>
    </row>
    <row r="23" spans="1:66" s="36" customFormat="1" ht="17.25" customHeight="1" thickBot="1">
      <c r="A23" s="72" t="s">
        <v>30</v>
      </c>
      <c r="B23" s="72" t="s">
        <v>31</v>
      </c>
      <c r="C23" s="73" t="s">
        <v>3</v>
      </c>
      <c r="D23" s="116"/>
      <c r="E23" s="117"/>
      <c r="F23" s="118"/>
      <c r="G23" s="118"/>
      <c r="H23" s="118"/>
      <c r="I23" s="118"/>
      <c r="J23" s="118" t="str">
        <f>IF(OR((SUM($J24:$N24)&gt;4),(SUM($J25:$N25)&gt;4)),"Error"," ")</f>
        <v> </v>
      </c>
      <c r="K23" s="118" t="str">
        <f>IF(OR((SUM($J24:$N24)&gt;4),(SUM($J25:$N25)&gt;4)),"Error"," ")</f>
        <v> </v>
      </c>
      <c r="L23" s="118" t="str">
        <f>IF(OR((SUM($J24:$N24)&gt;4),(SUM($J25:$N25)&gt;4)),"Error"," ")</f>
        <v> </v>
      </c>
      <c r="M23" s="118" t="str">
        <f>IF(OR((SUM($J24:$N24)&gt;4),(SUM($J25:$N25)&gt;4)),"Error"," ")</f>
        <v> </v>
      </c>
      <c r="N23" s="118" t="str">
        <f>IF(OR((SUM($J24:$N24)&gt;4),(SUM($J25:$N25)&gt;4)),"Error"," ")</f>
        <v> </v>
      </c>
      <c r="O23" s="119" t="str">
        <f>IF(OR(($O24+2*$P24+3*$Q24)&gt;3,($O25+2*$P25+3*$Q25&gt;3)),"Too many Houses"," ")</f>
        <v> </v>
      </c>
      <c r="P23" s="118"/>
      <c r="Q23" s="118"/>
      <c r="R23" s="120" t="str">
        <f>IF(OR(R24+R25&gt;24,S24+S25&gt;16,R24-S25&gt;12,R25-S24&gt;12,R24&lt;S25,R25&lt;S24,R24+S24&gt;20,R25+S25&gt;20),"error"," ")</f>
        <v> </v>
      </c>
      <c r="S23" s="118"/>
      <c r="T23" s="120"/>
      <c r="U23" s="76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21" s="9" customFormat="1" ht="15.75" customHeight="1" thickBot="1">
      <c r="A24" s="60">
        <v>1</v>
      </c>
      <c r="B24" s="126">
        <v>0.1111111111111111</v>
      </c>
      <c r="C24" s="61" t="s">
        <v>79</v>
      </c>
      <c r="D24" s="13">
        <f>(E24*$E$4)+(F24*$F$4)+(IF(G24="y",$G$4,0))+(IF(H24="y",$H$4,0))+(I24*$I$4)+(J24*$J$4)+(K24*$K$4)+(L24*$L$4)+(M24*$M$4)+(N24*$N$4)+(O24*$O$4)+(P24*$P$4)+(Q24*$Q$4)+(R24*$R$4)+(S24*$S$4)+(T24*$T$4)</f>
        <v>0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"/>
    </row>
    <row r="25" spans="1:21" s="57" customFormat="1" ht="21.75" customHeight="1" thickBot="1">
      <c r="A25" s="70">
        <v>2</v>
      </c>
      <c r="B25" s="128">
        <v>0.1111111111111111</v>
      </c>
      <c r="C25" s="66"/>
      <c r="D25" s="13">
        <f>(E25*$E$4)+(F25*$F$4)+(IF(G25="y",$G$4,0))+(IF(H25="y",$H$4,0))+(I25*$I$4)+(J25*$J$4)+(K25*$K$4)+(L25*$L$4)+(M25*$M$4)+(N25*$N$4)+(O25*$O$4)+(P25*$P$4)+(Q25*$Q$4)+(R25*$R$4)+(S25*$S$4)+(T25*$T$4)</f>
        <v>0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71"/>
    </row>
    <row r="26" spans="1:66" s="36" customFormat="1" ht="17.25" customHeight="1" thickBot="1">
      <c r="A26" s="72" t="s">
        <v>30</v>
      </c>
      <c r="B26" s="72" t="s">
        <v>31</v>
      </c>
      <c r="C26" s="73" t="s">
        <v>3</v>
      </c>
      <c r="D26" s="116"/>
      <c r="E26" s="117"/>
      <c r="F26" s="118"/>
      <c r="G26" s="118"/>
      <c r="H26" s="118"/>
      <c r="I26" s="118"/>
      <c r="J26" s="118" t="str">
        <f>IF(OR((SUM($J27:$N27)&gt;4),(SUM($J28:$N28)&gt;4)),"Error"," ")</f>
        <v> </v>
      </c>
      <c r="K26" s="118" t="str">
        <f>IF(OR((SUM($J27:$N27)&gt;4),(SUM($J28:$N28)&gt;4)),"Error"," ")</f>
        <v> </v>
      </c>
      <c r="L26" s="118" t="str">
        <f>IF(OR((SUM($J27:$N27)&gt;4),(SUM($J28:$N28)&gt;4)),"Error"," ")</f>
        <v> </v>
      </c>
      <c r="M26" s="118" t="str">
        <f>IF(OR((SUM($J27:$N27)&gt;4),(SUM($J28:$N28)&gt;4)),"Error"," ")</f>
        <v> </v>
      </c>
      <c r="N26" s="118" t="str">
        <f>IF(OR((SUM($J27:$N27)&gt;4),(SUM($J28:$N28)&gt;4)),"Error"," ")</f>
        <v> </v>
      </c>
      <c r="O26" s="119" t="str">
        <f>IF(OR(($O27+2*$P27+3*$Q27)&gt;3,($O28+2*$P28+3*$Q28&gt;3)),"Too many Houses"," ")</f>
        <v> </v>
      </c>
      <c r="P26" s="118"/>
      <c r="Q26" s="118"/>
      <c r="R26" s="120" t="str">
        <f>IF(OR(R27+R28&gt;24,S27+S28&gt;16,R27-S28&gt;12,R28-S27&gt;12,R27&lt;S28,R28&lt;S27,R27+S27&gt;20,R28+S28&gt;20),"error"," ")</f>
        <v> </v>
      </c>
      <c r="S26" s="118"/>
      <c r="T26" s="120"/>
      <c r="U26" s="76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20" s="57" customFormat="1" ht="23.25" thickBot="1">
      <c r="A27" s="60">
        <v>2</v>
      </c>
      <c r="B27" s="126">
        <v>0.11805555555555557</v>
      </c>
      <c r="C27" s="61"/>
      <c r="D27" s="13">
        <f>(E27*$E$4)+(F27*$F$4)+(IF(G27="y",$G$4,0))+(IF(H27="y",$H$4,0))+(I27*$I$4)+(J27*$J$4)+(K27*$K$4)+(L27*$L$4)+(M27*$M$4)+(N27*$N$4)+(O27*$O$4)+(P27*$P$4)+(Q27*$Q$4)+(R27*$R$4)+(S27*$S$4)+(T27*$T$4)</f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</row>
    <row r="28" spans="1:20" s="57" customFormat="1" ht="25.5" customHeight="1" thickBot="1">
      <c r="A28" s="65">
        <v>1</v>
      </c>
      <c r="B28" s="127">
        <v>0.11805555555555557</v>
      </c>
      <c r="C28" s="66"/>
      <c r="D28" s="13">
        <f>(E28*$E$4)+(F28*$F$4)+(IF(G28="y",$G$4,0))+(IF(H28="y",$H$4,0))+(I28*$I$4)+(J28*$J$4)+(K28*$K$4)+(L28*$L$4)+(M28*$M$4)+(N28*$N$4)+(O28*$O$4)+(P28*$P$4)+(Q28*$Q$4)+(R28*$R$4)+(S28*$S$4)+(T28*$T$4)</f>
        <v>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</row>
    <row r="29" spans="1:20" ht="17.25" customHeight="1" thickBot="1">
      <c r="A29" s="72" t="s">
        <v>30</v>
      </c>
      <c r="B29" s="72" t="s">
        <v>31</v>
      </c>
      <c r="C29" s="73" t="s">
        <v>3</v>
      </c>
      <c r="D29" s="116"/>
      <c r="E29" s="117"/>
      <c r="F29" s="118"/>
      <c r="G29" s="118"/>
      <c r="H29" s="118"/>
      <c r="I29" s="118"/>
      <c r="J29" s="118" t="str">
        <f>IF(OR((SUM($J30:$N30)&gt;4),(SUM($J31:$N31)&gt;4)),"Error"," ")</f>
        <v> </v>
      </c>
      <c r="K29" s="118" t="str">
        <f>IF(OR((SUM($J30:$N30)&gt;4),(SUM($J31:$N31)&gt;4)),"Error"," ")</f>
        <v> </v>
      </c>
      <c r="L29" s="118" t="str">
        <f>IF(OR((SUM($J30:$N30)&gt;4),(SUM($J31:$N31)&gt;4)),"Error"," ")</f>
        <v> </v>
      </c>
      <c r="M29" s="118" t="str">
        <f>IF(OR((SUM($J30:$N30)&gt;4),(SUM($J31:$N31)&gt;4)),"Error"," ")</f>
        <v> </v>
      </c>
      <c r="N29" s="118" t="str">
        <f>IF(OR((SUM($J30:$N30)&gt;4),(SUM($J31:$N31)&gt;4)),"Error"," ")</f>
        <v> </v>
      </c>
      <c r="O29" s="119" t="str">
        <f>IF(OR(($O30+2*$P30+3*$Q30)&gt;3,($O31+2*$P31+3*$Q31&gt;3)),"Too many Houses"," ")</f>
        <v> </v>
      </c>
      <c r="P29" s="118"/>
      <c r="Q29" s="118"/>
      <c r="R29" s="120" t="str">
        <f>IF(OR(R30+R31&gt;24,S30+S31&gt;16,R30-S31&gt;12,R31-S30&gt;12,R30&lt;S31,R31&lt;S30,R30+S30&gt;20,R31+S31&gt;20),"error"," ")</f>
        <v> </v>
      </c>
      <c r="S29" s="118"/>
      <c r="T29" s="120"/>
    </row>
    <row r="30" spans="1:20" ht="23.25" thickBot="1">
      <c r="A30" s="60">
        <v>1</v>
      </c>
      <c r="B30" s="126">
        <v>0.12291666666666667</v>
      </c>
      <c r="C30" s="61" t="s">
        <v>81</v>
      </c>
      <c r="D30" s="13">
        <f>(E30*$E$4)+(F30*$F$4)+(IF(G30="y",$G$4,0))+(IF(H30="y",$H$4,0))+(I30*$I$4)+(J30*$J$4)+(K30*$K$4)+(L30*$L$4)+(M30*$M$4)+(N30*$N$4)+(O30*$O$4)+(P30*$P$4)+(Q30*$Q$4)+(R30*$R$4)+(S30*$S$4)+(T30*$T$4)</f>
        <v>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</row>
    <row r="31" spans="1:20" ht="23.25" thickBot="1">
      <c r="A31" s="65">
        <v>2</v>
      </c>
      <c r="B31" s="127">
        <v>0.12291666666666667</v>
      </c>
      <c r="C31" s="66" t="s">
        <v>80</v>
      </c>
      <c r="D31" s="13">
        <f>(E31*$E$4)+(F31*$F$4)+(IF(G31="y",$G$4,0))+(IF(H31="y",$H$4,0))+(I31*$I$4)+(J31*$J$4)+(K31*$K$4)+(L31*$L$4)+(M31*$M$4)+(N31*$N$4)+(O31*$O$4)+(P31*$P$4)+(Q31*$Q$4)+(R31*$R$4)+(S31*$S$4)+(T31*$T$4)</f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</row>
    <row r="32" spans="1:20" ht="17.25" customHeight="1" thickBot="1">
      <c r="A32" s="72" t="s">
        <v>30</v>
      </c>
      <c r="B32" s="72" t="s">
        <v>31</v>
      </c>
      <c r="C32" s="73" t="s">
        <v>3</v>
      </c>
      <c r="D32" s="116"/>
      <c r="E32" s="117"/>
      <c r="F32" s="118"/>
      <c r="G32" s="118"/>
      <c r="H32" s="118"/>
      <c r="I32" s="118"/>
      <c r="J32" s="118" t="str">
        <f>IF(OR((SUM($J33:$N33)&gt;4),(SUM($J34:$N34)&gt;4)),"Error"," ")</f>
        <v> </v>
      </c>
      <c r="K32" s="118" t="str">
        <f>IF(OR((SUM($J33:$N33)&gt;4),(SUM($J34:$N34)&gt;4)),"Error"," ")</f>
        <v> </v>
      </c>
      <c r="L32" s="118" t="str">
        <f>IF(OR((SUM($J33:$N33)&gt;4),(SUM($J34:$N34)&gt;4)),"Error"," ")</f>
        <v> </v>
      </c>
      <c r="M32" s="118" t="str">
        <f>IF(OR((SUM($J33:$N33)&gt;4),(SUM($J34:$N34)&gt;4)),"Error"," ")</f>
        <v> </v>
      </c>
      <c r="N32" s="118" t="str">
        <f>IF(OR((SUM($J33:$N33)&gt;4),(SUM($J34:$N34)&gt;4)),"Error"," ")</f>
        <v> </v>
      </c>
      <c r="O32" s="119" t="str">
        <f>IF(OR(($O33+2*$P33+3*$Q33)&gt;3,($O34+2*$P34+3*$Q34&gt;3)),"Too many Houses"," ")</f>
        <v> </v>
      </c>
      <c r="P32" s="118"/>
      <c r="Q32" s="118"/>
      <c r="R32" s="120" t="str">
        <f>IF(OR(R33+R34&gt;24,S33+S34&gt;16,R33-S34&gt;12,R34-S33&gt;12,R33&lt;S34,R34&lt;S33,R33+S33&gt;20,R34+S34&gt;20),"error"," ")</f>
        <v> </v>
      </c>
      <c r="S32" s="118"/>
      <c r="T32" s="120"/>
    </row>
    <row r="33" spans="1:20" ht="23.25" thickBot="1">
      <c r="A33" s="60">
        <v>2</v>
      </c>
      <c r="B33" s="126">
        <v>0.125</v>
      </c>
      <c r="C33" s="61" t="s">
        <v>75</v>
      </c>
      <c r="D33" s="13">
        <f>(E33*$E$4)+(F33*$F$4)+(IF(G33="y",$G$4,0))+(IF(H33="y",$H$4,0))+(I33*$I$4)+(J33*$J$4)+(K33*$K$4)+(L33*$L$4)+(M33*$M$4)+(N33*$N$4)+(O33*$O$4)+(P33*$P$4)+(Q33*$Q$4)+(R33*$R$4)+(S33*$S$4)+(T33*$T$4)</f>
        <v>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</row>
    <row r="34" spans="1:20" ht="23.25" thickBot="1">
      <c r="A34" s="65">
        <v>1</v>
      </c>
      <c r="B34" s="127">
        <v>0.125</v>
      </c>
      <c r="C34" s="66" t="s">
        <v>78</v>
      </c>
      <c r="D34" s="13">
        <f>(E34*$E$4)+(F34*$F$4)+(IF(G34="y",$G$4,0))+(IF(H34="y",$H$4,0))+(I34*$I$4)+(J34*$J$4)+(K34*$K$4)+(L34*$L$4)+(M34*$M$4)+(N34*$N$4)+(O34*$O$4)+(P34*$P$4)+(Q34*$Q$4)+(R34*$R$4)+(S34*$S$4)+(T34*$T$4)</f>
        <v>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</row>
    <row r="35" spans="1:20" ht="17.25" customHeight="1" thickBot="1">
      <c r="A35" s="72" t="s">
        <v>30</v>
      </c>
      <c r="B35" s="72" t="s">
        <v>31</v>
      </c>
      <c r="C35" s="73" t="s">
        <v>3</v>
      </c>
      <c r="D35" s="116"/>
      <c r="E35" s="117"/>
      <c r="F35" s="118"/>
      <c r="G35" s="118"/>
      <c r="H35" s="118"/>
      <c r="I35" s="118"/>
      <c r="J35" s="118" t="str">
        <f>IF(OR((SUM($J36:$N36)&gt;4),(SUM($J37:$N37)&gt;4)),"Error"," ")</f>
        <v> </v>
      </c>
      <c r="K35" s="118" t="str">
        <f>IF(OR((SUM($J36:$N36)&gt;4),(SUM($J37:$N37)&gt;4)),"Error"," ")</f>
        <v> </v>
      </c>
      <c r="L35" s="118" t="str">
        <f>IF(OR((SUM($J36:$N36)&gt;4),(SUM($J37:$N37)&gt;4)),"Error"," ")</f>
        <v> </v>
      </c>
      <c r="M35" s="118" t="str">
        <f>IF(OR((SUM($J36:$N36)&gt;4),(SUM($J37:$N37)&gt;4)),"Error"," ")</f>
        <v> </v>
      </c>
      <c r="N35" s="118" t="str">
        <f>IF(OR((SUM($J36:$N36)&gt;4),(SUM($J37:$N37)&gt;4)),"Error"," ")</f>
        <v> </v>
      </c>
      <c r="O35" s="119" t="str">
        <f>IF(OR(($O36+2*$P36+3*$Q36)&gt;3,($O37+2*$P37+3*$Q37&gt;3)),"Too many Houses"," ")</f>
        <v> </v>
      </c>
      <c r="P35" s="118"/>
      <c r="Q35" s="118"/>
      <c r="R35" s="120" t="str">
        <f>IF(OR(R36+R37&gt;24,S36+S37&gt;16,R36-S37&gt;12,R37-S36&gt;12,R36&lt;S37,R37&lt;S36,R36+S36&gt;20,R37+S37&gt;20),"error"," ")</f>
        <v> </v>
      </c>
      <c r="S35" s="118"/>
      <c r="T35" s="120"/>
    </row>
    <row r="36" spans="1:20" ht="23.25" thickBot="1">
      <c r="A36" s="60">
        <v>1</v>
      </c>
      <c r="B36" s="126">
        <v>0.12847222222222224</v>
      </c>
      <c r="C36" s="61" t="s">
        <v>76</v>
      </c>
      <c r="D36" s="13">
        <f>(E36*$E$4)+(F36*$F$4)+(IF(G36="y",$G$4,0))+(IF(H36="y",$H$4,0))+(I36*$I$4)+(J36*$J$4)+(K36*$K$4)+(L36*$L$4)+(M36*$M$4)+(N36*$N$4)+(O36*$O$4)+(P36*$P$4)+(Q36*$Q$4)+(R36*$R$4)+(S36*$S$4)+(T36*$T$4)</f>
        <v>0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ht="23.25" thickBot="1">
      <c r="A37" s="65">
        <v>2</v>
      </c>
      <c r="B37" s="127">
        <v>0.12847222222222224</v>
      </c>
      <c r="C37" s="66" t="s">
        <v>77</v>
      </c>
      <c r="D37" s="13">
        <f>(E37*$E$4)+(F37*$F$4)+(IF(G37="y",$G$4,0))+(IF(H37="y",$H$4,0))+(I37*$I$4)+(J37*$J$4)+(K37*$K$4)+(L37*$L$4)+(M37*$M$4)+(N37*$N$4)+(O37*$O$4)+(P37*$P$4)+(Q37*$Q$4)+(R37*$R$4)+(S37*$S$4)+(T37*$T$4)</f>
        <v>0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</row>
    <row r="38" spans="1:20" ht="17.25" customHeight="1" thickBot="1">
      <c r="A38" s="72" t="s">
        <v>30</v>
      </c>
      <c r="B38" s="72" t="s">
        <v>31</v>
      </c>
      <c r="C38" s="73" t="s">
        <v>3</v>
      </c>
      <c r="D38" s="116"/>
      <c r="E38" s="117"/>
      <c r="F38" s="118"/>
      <c r="G38" s="118"/>
      <c r="H38" s="118"/>
      <c r="I38" s="118"/>
      <c r="J38" s="118" t="str">
        <f>IF(OR((SUM($J39:$N39)&gt;4),(SUM($J40:$N40)&gt;4)),"Error"," ")</f>
        <v> </v>
      </c>
      <c r="K38" s="118" t="str">
        <f>IF(OR((SUM($J39:$N39)&gt;4),(SUM($J40:$N40)&gt;4)),"Error"," ")</f>
        <v> </v>
      </c>
      <c r="L38" s="118" t="str">
        <f>IF(OR((SUM($J39:$N39)&gt;4),(SUM($J40:$N40)&gt;4)),"Error"," ")</f>
        <v> </v>
      </c>
      <c r="M38" s="118" t="str">
        <f>IF(OR((SUM($J39:$N39)&gt;4),(SUM($J40:$N40)&gt;4)),"Error"," ")</f>
        <v> </v>
      </c>
      <c r="N38" s="118" t="str">
        <f>IF(OR((SUM($J39:$N39)&gt;4),(SUM($J40:$N40)&gt;4)),"Error"," ")</f>
        <v> </v>
      </c>
      <c r="O38" s="119" t="str">
        <f>IF(OR(($O39+2*$P39+3*$Q39)&gt;3,($O40+2*$P40+3*$Q40&gt;3)),"Too many Houses"," ")</f>
        <v> </v>
      </c>
      <c r="P38" s="118"/>
      <c r="Q38" s="118"/>
      <c r="R38" s="120" t="str">
        <f>IF(OR(R39+R40&gt;24,S39+S40&gt;16,R39-S40&gt;12,R40-S39&gt;12,R39&lt;S40,R40&lt;S39,R39+S39&gt;20,R40+S40&gt;20),"error"," ")</f>
        <v> </v>
      </c>
      <c r="S38" s="118"/>
      <c r="T38" s="120"/>
    </row>
    <row r="39" spans="1:20" ht="23.25" thickBot="1">
      <c r="A39" s="60">
        <v>1</v>
      </c>
      <c r="B39" s="126">
        <v>0.1326388888888889</v>
      </c>
      <c r="C39" s="61" t="s">
        <v>82</v>
      </c>
      <c r="D39" s="13">
        <f>(E39*$E$4)+(F39*$F$4)+(IF(G39="y",$G$4,0))+(IF(H39="y",$H$4,0))+(I39*$I$4)+(J39*$J$4)+(K39*$K$4)+(L39*$L$4)+(M39*$M$4)+(N39*$N$4)+(O39*$O$4)+(P39*$P$4)+(Q39*$Q$4)+(R39*$R$4)+(S39*$S$4)+(T39*$T$4)</f>
        <v>0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0" ht="23.25" thickBot="1">
      <c r="A40" s="65"/>
      <c r="B40" s="127">
        <v>0.1326388888888889</v>
      </c>
      <c r="C40" s="66" t="s">
        <v>71</v>
      </c>
      <c r="D40" s="13">
        <f>(E40*$E$4)+(F40*$F$4)+(IF(G40="y",$G$4,0))+(IF(H40="y",$H$4,0))+(I40*$I$4)+(J40*$J$4)+(K40*$K$4)+(L40*$L$4)+(M40*$M$4)+(N40*$N$4)+(O40*$O$4)+(P40*$P$4)+(Q40*$Q$4)+(R40*$R$4)+(S40*$S$4)+(T40*$T$4)</f>
        <v>0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</row>
    <row r="41" spans="1:20" ht="17.25" customHeight="1" thickBot="1">
      <c r="A41" s="72" t="s">
        <v>30</v>
      </c>
      <c r="B41" s="72" t="s">
        <v>31</v>
      </c>
      <c r="C41" s="73" t="s">
        <v>3</v>
      </c>
      <c r="D41" s="116"/>
      <c r="E41" s="117"/>
      <c r="F41" s="118"/>
      <c r="G41" s="118"/>
      <c r="H41" s="118"/>
      <c r="I41" s="118"/>
      <c r="J41" s="118" t="str">
        <f>IF(OR((SUM($J42:$N42)&gt;4),(SUM($J43:$N43)&gt;4)),"Error"," ")</f>
        <v> </v>
      </c>
      <c r="K41" s="118" t="str">
        <f>IF(OR((SUM($J42:$N42)&gt;4),(SUM($J43:$N43)&gt;4)),"Error"," ")</f>
        <v> </v>
      </c>
      <c r="L41" s="118" t="str">
        <f>IF(OR((SUM($J42:$N42)&gt;4),(SUM($J43:$N43)&gt;4)),"Error"," ")</f>
        <v> </v>
      </c>
      <c r="M41" s="118" t="str">
        <f>IF(OR((SUM($J42:$N42)&gt;4),(SUM($J43:$N43)&gt;4)),"Error"," ")</f>
        <v> </v>
      </c>
      <c r="N41" s="118" t="str">
        <f>IF(OR((SUM($J42:$N42)&gt;4),(SUM($J43:$N43)&gt;4)),"Error"," ")</f>
        <v> </v>
      </c>
      <c r="O41" s="119" t="str">
        <f>IF(OR(($O42+2*$P42+3*$Q42)&gt;3,($O43+2*$P43+3*$Q43&gt;3)),"Too many Houses"," ")</f>
        <v> </v>
      </c>
      <c r="P41" s="118"/>
      <c r="Q41" s="118"/>
      <c r="R41" s="120" t="str">
        <f>IF(OR(R42+R43&gt;24,S42+S43&gt;16,R42-S43&gt;12,R43-S42&gt;12,R42&lt;S43,R43&lt;S42,R42+S42&gt;20,R43+S43&gt;20),"error"," ")</f>
        <v> </v>
      </c>
      <c r="S41" s="118"/>
      <c r="T41" s="120"/>
    </row>
    <row r="42" spans="1:20" ht="23.25" thickBot="1">
      <c r="A42" s="60">
        <v>2</v>
      </c>
      <c r="B42" s="126">
        <v>0.13541666666666666</v>
      </c>
      <c r="C42" s="61" t="s">
        <v>80</v>
      </c>
      <c r="D42" s="13">
        <f>(E42*$E$4)+(F42*$F$4)+(IF(G42="y",$G$4,0))+(IF(H42="y",$H$4,0))+(I42*$I$4)+(J42*$J$4)+(K42*$K$4)+(L42*$L$4)+(M42*$M$4)+(N42*$N$4)+(O42*$O$4)+(P42*$P$4)+(Q42*$Q$4)+(R42*$R$4)+(S42*$S$4)+(T42*$T$4)</f>
        <v>0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</row>
    <row r="43" spans="1:20" ht="23.25" thickBot="1">
      <c r="A43" s="65">
        <v>1</v>
      </c>
      <c r="B43" s="127">
        <v>0.13541666666666666</v>
      </c>
      <c r="C43" s="66" t="s">
        <v>81</v>
      </c>
      <c r="D43" s="13">
        <f>(E43*$E$4)+(F43*$F$4)+(IF(G43="y",$G$4,0))+(IF(H43="y",$H$4,0))+(I43*$I$4)+(J43*$J$4)+(K43*$K$4)+(L43*$L$4)+(M43*$M$4)+(N43*$N$4)+(O43*$O$4)+(P43*$P$4)+(Q43*$Q$4)+(R43*$R$4)+(S43*$S$4)+(T43*$T$4)</f>
        <v>0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</row>
    <row r="44" spans="1:20" ht="17.25" customHeight="1" thickBot="1">
      <c r="A44" s="72" t="s">
        <v>30</v>
      </c>
      <c r="B44" s="72" t="s">
        <v>31</v>
      </c>
      <c r="C44" s="73" t="s">
        <v>3</v>
      </c>
      <c r="D44" s="116"/>
      <c r="E44" s="117"/>
      <c r="F44" s="118"/>
      <c r="G44" s="118"/>
      <c r="H44" s="118"/>
      <c r="I44" s="118"/>
      <c r="J44" s="118" t="str">
        <f>IF(OR((SUM($J45:$N45)&gt;4),(SUM($J46:$N46)&gt;4)),"Error"," ")</f>
        <v> </v>
      </c>
      <c r="K44" s="118" t="str">
        <f>IF(OR((SUM($J45:$N45)&gt;4),(SUM($J46:$N46)&gt;4)),"Error"," ")</f>
        <v> </v>
      </c>
      <c r="L44" s="118" t="str">
        <f>IF(OR((SUM($J45:$N45)&gt;4),(SUM($J46:$N46)&gt;4)),"Error"," ")</f>
        <v> </v>
      </c>
      <c r="M44" s="118" t="str">
        <f>IF(OR((SUM($J45:$N45)&gt;4),(SUM($J46:$N46)&gt;4)),"Error"," ")</f>
        <v> </v>
      </c>
      <c r="N44" s="118" t="str">
        <f>IF(OR((SUM($J45:$N45)&gt;4),(SUM($J46:$N46)&gt;4)),"Error"," ")</f>
        <v> </v>
      </c>
      <c r="O44" s="119" t="str">
        <f>IF(OR(($O45+2*$P45+3*$Q45)&gt;3,($O46+2*$P46+3*$Q46&gt;3)),"Too many Houses"," ")</f>
        <v> </v>
      </c>
      <c r="P44" s="118"/>
      <c r="Q44" s="118"/>
      <c r="R44" s="120" t="str">
        <f>IF(OR(R45+R46&gt;24,S45+S46&gt;16,R45-S46&gt;12,R46-S45&gt;12,R45&lt;S46,R46&lt;S45,R45+S45&gt;20,R46+S46&gt;20),"error"," ")</f>
        <v> </v>
      </c>
      <c r="S44" s="118"/>
      <c r="T44" s="120"/>
    </row>
    <row r="45" spans="1:20" ht="23.25" thickBot="1">
      <c r="A45" s="60">
        <v>2</v>
      </c>
      <c r="B45" s="126">
        <v>0.14583333333333334</v>
      </c>
      <c r="C45" s="61" t="s">
        <v>82</v>
      </c>
      <c r="D45" s="13">
        <f>(E45*$E$4)+(F45*$F$4)+(IF(G45="y",$G$4,0))+(IF(H45="y",$H$4,0))+(I45*$I$4)+(J45*$J$4)+(K45*$K$4)+(L45*$L$4)+(M45*$M$4)+(N45*$N$4)+(O45*$O$4)+(P45*$P$4)+(Q45*$Q$4)+(R45*$R$4)+(S45*$S$4)+(T45*$T$4)</f>
        <v>0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</row>
    <row r="46" spans="1:20" ht="23.25" thickBot="1">
      <c r="A46" s="65">
        <v>1</v>
      </c>
      <c r="B46" s="127">
        <v>0.14583333333333334</v>
      </c>
      <c r="C46" s="66" t="s">
        <v>77</v>
      </c>
      <c r="D46" s="13">
        <f>(E46*$E$4)+(F46*$F$4)+(IF(G46="y",$G$4,0))+(IF(H46="y",$H$4,0))+(I46*$I$4)+(J46*$J$4)+(K46*$K$4)+(L46*$L$4)+(M46*$M$4)+(N46*$N$4)+(O46*$O$4)+(P46*$P$4)+(Q46*$Q$4)+(R46*$R$4)+(S46*$S$4)+(T46*$T$4)</f>
        <v>0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</row>
    <row r="47" spans="1:20" ht="17.25" customHeight="1" thickBot="1">
      <c r="A47" s="72" t="s">
        <v>30</v>
      </c>
      <c r="B47" s="72" t="s">
        <v>31</v>
      </c>
      <c r="C47" s="73" t="s">
        <v>3</v>
      </c>
      <c r="D47" s="116"/>
      <c r="E47" s="117"/>
      <c r="F47" s="118"/>
      <c r="G47" s="118"/>
      <c r="H47" s="118"/>
      <c r="I47" s="118"/>
      <c r="J47" s="118" t="str">
        <f>IF(OR((SUM($J48:$N48)&gt;4),(SUM($J49:$N49)&gt;4)),"Error"," ")</f>
        <v> </v>
      </c>
      <c r="K47" s="118" t="str">
        <f>IF(OR((SUM($J48:$N48)&gt;4),(SUM($J49:$N49)&gt;4)),"Error"," ")</f>
        <v> </v>
      </c>
      <c r="L47" s="118" t="str">
        <f>IF(OR((SUM($J48:$N48)&gt;4),(SUM($J49:$N49)&gt;4)),"Error"," ")</f>
        <v> </v>
      </c>
      <c r="M47" s="118" t="str">
        <f>IF(OR((SUM($J48:$N48)&gt;4),(SUM($J49:$N49)&gt;4)),"Error"," ")</f>
        <v> </v>
      </c>
      <c r="N47" s="118" t="str">
        <f>IF(OR((SUM($J48:$N48)&gt;4),(SUM($J49:$N49)&gt;4)),"Error"," ")</f>
        <v> </v>
      </c>
      <c r="O47" s="119" t="str">
        <f>IF(OR(($O48+2*$P48+3*$Q48)&gt;3,($O49+2*$P49+3*$Q49&gt;3)),"Too many Houses"," ")</f>
        <v> </v>
      </c>
      <c r="P47" s="118"/>
      <c r="Q47" s="118"/>
      <c r="R47" s="120" t="str">
        <f>IF(OR(R48+R49&gt;24,S48+S49&gt;16,R48-S49&gt;12,R49-S48&gt;12,R48&lt;S49,R49&lt;S48,R48+S48&gt;20,R49+S49&gt;20),"error"," ")</f>
        <v> </v>
      </c>
      <c r="S47" s="118"/>
      <c r="T47" s="120"/>
    </row>
    <row r="48" spans="1:20" ht="23.25" thickBot="1">
      <c r="A48" s="60"/>
      <c r="B48" s="60"/>
      <c r="C48" s="61"/>
      <c r="D48" s="13">
        <f>(E48*$E$4)+(F48*$F$4)+(IF(G48="y",$G$4,0))+(IF(H48="y",$H$4,0))+(I48*$I$4)+(J48*$J$4)+(K48*$K$4)+(L48*$L$4)+(M48*$M$4)+(N48*$N$4)+(O48*$O$4)+(P48*$P$4)+(Q48*$Q$4)+(R48*$R$4)+(S48*$S$4)+(T48*$T$4)</f>
        <v>0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</row>
    <row r="49" spans="1:20" ht="23.25" thickBot="1">
      <c r="A49" s="70"/>
      <c r="B49" s="70"/>
      <c r="C49" s="66"/>
      <c r="D49" s="13">
        <f>(E49*$E$4)+(F49*$F$4)+(IF(G49="y",$G$4,0))+(IF(H49="y",$H$4,0))+(I49*$I$4)+(J49*$J$4)+(K49*$K$4)+(L49*$L$4)+(M49*$M$4)+(N49*$N$4)+(O49*$O$4)+(P49*$P$4)+(Q49*$Q$4)+(R49*$R$4)+(S49*$S$4)+(T49*$T$4)</f>
        <v>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</row>
    <row r="50" spans="1:20" ht="17.25" customHeight="1" thickBot="1">
      <c r="A50" s="72" t="s">
        <v>30</v>
      </c>
      <c r="B50" s="72" t="s">
        <v>31</v>
      </c>
      <c r="C50" s="73" t="s">
        <v>3</v>
      </c>
      <c r="D50" s="116"/>
      <c r="E50" s="117"/>
      <c r="F50" s="118"/>
      <c r="G50" s="118"/>
      <c r="H50" s="118"/>
      <c r="I50" s="118"/>
      <c r="J50" s="118" t="str">
        <f>IF(OR((SUM($J51:$N51)&gt;4),(SUM($J52:$N52)&gt;4)),"Error"," ")</f>
        <v> </v>
      </c>
      <c r="K50" s="118" t="str">
        <f>IF(OR((SUM($J51:$N51)&gt;4),(SUM($J52:$N52)&gt;4)),"Error"," ")</f>
        <v> </v>
      </c>
      <c r="L50" s="118" t="str">
        <f>IF(OR((SUM($J51:$N51)&gt;4),(SUM($J52:$N52)&gt;4)),"Error"," ")</f>
        <v> </v>
      </c>
      <c r="M50" s="118" t="str">
        <f>IF(OR((SUM($J51:$N51)&gt;4),(SUM($J52:$N52)&gt;4)),"Error"," ")</f>
        <v> </v>
      </c>
      <c r="N50" s="118" t="str">
        <f>IF(OR((SUM($J51:$N51)&gt;4),(SUM($J52:$N52)&gt;4)),"Error"," ")</f>
        <v> </v>
      </c>
      <c r="O50" s="119" t="str">
        <f>IF(OR(($O51+2*$P51+3*$Q51)&gt;3,($O52+2*$P52+3*$Q52&gt;3)),"Too many Houses"," ")</f>
        <v> </v>
      </c>
      <c r="P50" s="118"/>
      <c r="Q50" s="118"/>
      <c r="R50" s="120" t="str">
        <f>IF(OR(R51+R52&gt;24,S51+S52&gt;16,R51-S52&gt;12,R52-S51&gt;12,R51&lt;S52,R52&lt;S51,R51+S51&gt;20,R52+S52&gt;20),"error"," ")</f>
        <v> </v>
      </c>
      <c r="S50" s="118"/>
      <c r="T50" s="120"/>
    </row>
    <row r="51" spans="1:20" ht="23.25" thickBot="1">
      <c r="A51" s="60">
        <v>2</v>
      </c>
      <c r="B51" s="126">
        <v>0.15277777777777776</v>
      </c>
      <c r="C51" s="61" t="s">
        <v>78</v>
      </c>
      <c r="D51" s="13">
        <f>(E51*$E$4)+(F51*$F$4)+(IF(G51="y",$G$4,0))+(IF(H51="y",$H$4,0))+(I51*$I$4)+(J51*$J$4)+(K51*$K$4)+(L51*$L$4)+(M51*$M$4)+(N51*$N$4)+(O51*$O$4)+(P51*$P$4)+(Q51*$Q$4)+(R51*$R$4)+(S51*$S$4)+(T51*$T$4)</f>
        <v>0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</row>
    <row r="52" spans="1:20" ht="23.25" thickBot="1">
      <c r="A52" s="65">
        <v>1</v>
      </c>
      <c r="B52" s="127">
        <v>0.15277777777777776</v>
      </c>
      <c r="C52" s="66" t="s">
        <v>76</v>
      </c>
      <c r="D52" s="13">
        <f>(E52*$E$4)+(F52*$F$4)+(IF(G52="y",$G$4,0))+(IF(H52="y",$H$4,0))+(I52*$I$4)+(J52*$J$4)+(K52*$K$4)+(L52*$L$4)+(M52*$M$4)+(N52*$N$4)+(O52*$O$4)+(P52*$P$4)+(Q52*$Q$4)+(R52*$R$4)+(S52*$S$4)+(T52*$T$4)</f>
        <v>0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</row>
    <row r="53" spans="1:20" ht="23.25" thickBot="1">
      <c r="A53" s="72" t="s">
        <v>30</v>
      </c>
      <c r="B53" s="72" t="s">
        <v>31</v>
      </c>
      <c r="C53" s="73" t="s">
        <v>3</v>
      </c>
      <c r="D53" s="116"/>
      <c r="E53" s="117"/>
      <c r="F53" s="118"/>
      <c r="G53" s="118"/>
      <c r="H53" s="118"/>
      <c r="I53" s="118"/>
      <c r="J53" s="118" t="str">
        <f>IF(OR((SUM($J54:$N54)&gt;4),(SUM($J55:$N55)&gt;4)),"Error"," ")</f>
        <v> </v>
      </c>
      <c r="K53" s="118" t="str">
        <f>IF(OR((SUM($J54:$N54)&gt;4),(SUM($J55:$N55)&gt;4)),"Error"," ")</f>
        <v> </v>
      </c>
      <c r="L53" s="118" t="str">
        <f>IF(OR((SUM($J54:$N54)&gt;4),(SUM($J55:$N55)&gt;4)),"Error"," ")</f>
        <v> </v>
      </c>
      <c r="M53" s="118" t="str">
        <f>IF(OR((SUM($J54:$N54)&gt;4),(SUM($J55:$N55)&gt;4)),"Error"," ")</f>
        <v> </v>
      </c>
      <c r="N53" s="118" t="str">
        <f>IF(OR((SUM($J54:$N54)&gt;4),(SUM($J55:$N55)&gt;4)),"Error"," ")</f>
        <v> </v>
      </c>
      <c r="O53" s="119" t="str">
        <f>IF(OR(($O54+2*$P54+3*$Q54)&gt;3,($O55+2*$P55+3*$Q55&gt;3)),"Too many Houses"," ")</f>
        <v> </v>
      </c>
      <c r="P53" s="118"/>
      <c r="Q53" s="118"/>
      <c r="R53" s="120" t="str">
        <f>IF(OR(R54+R55&gt;24,S54+S55&gt;16,R54-S55&gt;12,R55-S54&gt;12,R54&lt;S55,R55&lt;S54,R54+S54&gt;20,R55+S55&gt;20),"error"," ")</f>
        <v> </v>
      </c>
      <c r="S53" s="118"/>
      <c r="T53" s="120"/>
    </row>
    <row r="54" spans="1:20" ht="23.25" thickBot="1">
      <c r="A54" s="60">
        <v>1</v>
      </c>
      <c r="B54" s="126">
        <v>0.15694444444444444</v>
      </c>
      <c r="C54" s="61" t="s">
        <v>71</v>
      </c>
      <c r="D54" s="13">
        <f>(E54*$E$4)+(F54*$F$4)+(IF(G54="y",$G$4,0))+(IF(H54="y",$H$4,0))+(I54*$I$4)+(J54*$J$4)+(K54*$K$4)+(L54*$L$4)+(M54*$M$4)+(N54*$N$4)+(O54*$O$4)+(P54*$P$4)+(Q54*$Q$4)+(R54*$R$4)+(S54*$S$4)+(T54*$T$4)</f>
        <v>0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</row>
    <row r="55" spans="1:20" ht="23.25" thickBot="1">
      <c r="A55" s="70">
        <v>2</v>
      </c>
      <c r="B55" s="128">
        <v>0.15625</v>
      </c>
      <c r="C55" s="66" t="s">
        <v>77</v>
      </c>
      <c r="D55" s="13">
        <f>(E55*$E$4)+(F55*$F$4)+(IF(G55="y",$G$4,0))+(IF(H55="y",$H$4,0))+(I55*$I$4)+(J55*$J$4)+(K55*$K$4)+(L55*$L$4)+(M55*$M$4)+(N55*$N$4)+(O55*$O$4)+(P55*$P$4)+(Q55*$Q$4)+(R55*$R$4)+(S55*$S$4)+(T55*$T$4)</f>
        <v>0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23.25" thickBot="1">
      <c r="A56" s="72" t="s">
        <v>30</v>
      </c>
      <c r="B56" s="72" t="s">
        <v>31</v>
      </c>
      <c r="C56" s="73" t="s">
        <v>3</v>
      </c>
      <c r="D56" s="116"/>
      <c r="E56" s="117"/>
      <c r="F56" s="118"/>
      <c r="G56" s="118"/>
      <c r="H56" s="118"/>
      <c r="I56" s="118"/>
      <c r="J56" s="118" t="str">
        <f>IF(OR((SUM($J57:$N57)&gt;4),(SUM($J58:$N58)&gt;4)),"Error"," ")</f>
        <v> </v>
      </c>
      <c r="K56" s="118" t="str">
        <f>IF(OR((SUM($J57:$N57)&gt;4),(SUM($J58:$N58)&gt;4)),"Error"," ")</f>
        <v> </v>
      </c>
      <c r="L56" s="118" t="str">
        <f>IF(OR((SUM($J57:$N57)&gt;4),(SUM($J58:$N58)&gt;4)),"Error"," ")</f>
        <v> </v>
      </c>
      <c r="M56" s="118" t="str">
        <f>IF(OR((SUM($J57:$N57)&gt;4),(SUM($J58:$N58)&gt;4)),"Error"," ")</f>
        <v> </v>
      </c>
      <c r="N56" s="118" t="str">
        <f>IF(OR((SUM($J57:$N57)&gt;4),(SUM($J58:$N58)&gt;4)),"Error"," ")</f>
        <v> </v>
      </c>
      <c r="O56" s="119" t="str">
        <f>IF(OR(($O57+2*$P57+3*$Q57)&gt;3,($O58+2*$P58+3*$Q58&gt;3)),"Too many Houses"," ")</f>
        <v> </v>
      </c>
      <c r="P56" s="118"/>
      <c r="Q56" s="118"/>
      <c r="R56" s="120" t="str">
        <f>IF(OR(R57+R58&gt;24,S57+S58&gt;16,R57-S58&gt;12,R58-S57&gt;12,R57&lt;S58,R58&lt;S57,R57+S57&gt;20,R58+S58&gt;20),"error"," ")</f>
        <v> </v>
      </c>
      <c r="S56" s="118"/>
      <c r="T56" s="120"/>
    </row>
    <row r="57" spans="1:20" ht="23.25" thickBot="1">
      <c r="A57" s="60">
        <v>1</v>
      </c>
      <c r="B57" s="126">
        <v>0.1638888888888889</v>
      </c>
      <c r="C57" s="61" t="s">
        <v>81</v>
      </c>
      <c r="D57" s="13">
        <f>(E57*$E$4)+(F57*$F$4)+(IF(G57="y",$G$4,0))+(IF(H57="y",$H$4,0))+(I57*$I$4)+(J57*$J$4)+(K57*$K$4)+(L57*$L$4)+(M57*$M$4)+(N57*$N$4)+(O57*$O$4)+(P57*$P$4)+(Q57*$Q$4)+(R57*$R$4)+(S57*$S$4)+(T57*$T$4)</f>
        <v>0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0" ht="23.25" thickBot="1">
      <c r="A58" s="65">
        <v>2</v>
      </c>
      <c r="B58" s="127">
        <v>0.1638888888888889</v>
      </c>
      <c r="C58" s="66" t="s">
        <v>80</v>
      </c>
      <c r="D58" s="13">
        <f>(E58*$E$4)+(F58*$F$4)+(IF(G58="y",$G$4,0))+(IF(H58="y",$H$4,0))+(I58*$I$4)+(J58*$J$4)+(K58*$K$4)+(L58*$L$4)+(M58*$M$4)+(N58*$N$4)+(O58*$O$4)+(P58*$P$4)+(Q58*$Q$4)+(R58*$R$4)+(S58*$S$4)+(T58*$T$4)</f>
        <v>0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</row>
    <row r="59" spans="1:20" ht="23.25" thickBot="1">
      <c r="A59" s="72" t="s">
        <v>30</v>
      </c>
      <c r="B59" s="72" t="s">
        <v>31</v>
      </c>
      <c r="C59" s="73" t="s">
        <v>3</v>
      </c>
      <c r="D59" s="116"/>
      <c r="E59" s="117"/>
      <c r="F59" s="118"/>
      <c r="G59" s="118"/>
      <c r="H59" s="118"/>
      <c r="I59" s="118"/>
      <c r="J59" s="118" t="str">
        <f>IF(OR((SUM($J60:$N60)&gt;4),(SUM($J61:$N61)&gt;4)),"Error"," ")</f>
        <v> </v>
      </c>
      <c r="K59" s="118" t="str">
        <f>IF(OR((SUM($J60:$N60)&gt;4),(SUM($J61:$N61)&gt;4)),"Error"," ")</f>
        <v> </v>
      </c>
      <c r="L59" s="118" t="str">
        <f>IF(OR((SUM($J60:$N60)&gt;4),(SUM($J61:$N61)&gt;4)),"Error"," ")</f>
        <v> </v>
      </c>
      <c r="M59" s="118" t="str">
        <f>IF(OR((SUM($J60:$N60)&gt;4),(SUM($J61:$N61)&gt;4)),"Error"," ")</f>
        <v> </v>
      </c>
      <c r="N59" s="118" t="str">
        <f>IF(OR((SUM($J60:$N60)&gt;4),(SUM($J61:$N61)&gt;4)),"Error"," ")</f>
        <v> </v>
      </c>
      <c r="O59" s="119" t="str">
        <f>IF(OR(($O60+2*$P60+3*$Q60)&gt;3,($O61+2*$P61+3*$Q61&gt;3)),"Too many Houses"," ")</f>
        <v> </v>
      </c>
      <c r="P59" s="118"/>
      <c r="Q59" s="118"/>
      <c r="R59" s="120" t="str">
        <f>IF(OR(R60+R61&gt;24,S60+S61&gt;16,R60-S61&gt;12,R61-S60&gt;12,R60&lt;S61,R61&lt;S60,R60+S60&gt;20,R61+S61&gt;20),"error"," ")</f>
        <v> </v>
      </c>
      <c r="S59" s="118"/>
      <c r="T59" s="120"/>
    </row>
    <row r="60" spans="1:20" ht="23.25" thickBot="1">
      <c r="A60" s="60">
        <v>2</v>
      </c>
      <c r="B60" s="126">
        <v>0.16319444444444445</v>
      </c>
      <c r="C60" s="61" t="s">
        <v>77</v>
      </c>
      <c r="D60" s="13">
        <f>(E60*$E$4)+(F60*$F$4)+(IF(G60="y",$G$4,0))+(IF(H60="y",$H$4,0))+(I60*$I$4)+(J60*$J$4)+(K60*$K$4)+(L60*$L$4)+(M60*$M$4)+(N60*$N$4)+(O60*$O$4)+(P60*$P$4)+(Q60*$Q$4)+(R60*$R$4)+(S60*$S$4)+(T60*$T$4)</f>
        <v>0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</row>
    <row r="61" spans="1:20" ht="23.25" thickBot="1">
      <c r="A61" s="70">
        <v>1</v>
      </c>
      <c r="B61" s="128">
        <v>0.16319444444444445</v>
      </c>
      <c r="C61" s="66" t="s">
        <v>79</v>
      </c>
      <c r="D61" s="13">
        <f>(E61*$E$4)+(F61*$F$4)+(IF(G61="y",$G$4,0))+(IF(H61="y",$H$4,0))+(I61*$I$4)+(J61*$J$4)+(K61*$K$4)+(L61*$L$4)+(M61*$M$4)+(N61*$N$4)+(O61*$O$4)+(P61*$P$4)+(Q61*$Q$4)+(R61*$R$4)+(S61*$S$4)+(T61*$T$4)</f>
        <v>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</row>
  </sheetData>
  <mergeCells count="2">
    <mergeCell ref="O3:Q3"/>
    <mergeCell ref="R3:S3"/>
  </mergeCells>
  <dataValidations count="11">
    <dataValidation type="whole" allowBlank="1" showInputMessage="1" showErrorMessage="1" promptTitle="Input 1 thru 8" prompt="Input 1 thru 8&#10;" error="Value must be 1 thru 8" sqref="S45:S46 S42:S43 S48:S49 S6:S7 S9:S10 S12:S13 S15:S16 S18:S19 S21:S22 S24:S25 S27:S28 S30:S31 S33:S34 S36:S37 S39:S40 S51:S52 S54:S55 S57:S58 S60:S61">
      <formula1>1</formula1>
      <formula2>8</formula2>
    </dataValidation>
    <dataValidation type="whole" allowBlank="1" showInputMessage="1" showErrorMessage="1" promptTitle="Input 1 or Blank" prompt="Input 1 or Blank&#10;" error="Value must be 1 or Blank" sqref="Q45:Q46 Q42:Q43 Q48:Q49 Q6:Q7 Q9:Q10 Q12:Q13 Q15:Q16 Q18:Q19 Q21:Q22 Q24:Q25 Q27:Q28 Q30:Q31 Q33:Q34 Q36:Q37 Q39:Q40 Q51:Q52 Q54:Q55 Q57:Q58 Q60:Q61">
      <formula1>1</formula1>
      <formula2>1</formula2>
    </dataValidation>
    <dataValidation type="whole" allowBlank="1" showInputMessage="1" showErrorMessage="1" promptTitle="Input 1 or Blank" prompt="Input 1 orleave  Blank" error="Value must be 1 or  leave Blank" sqref="P45:P46 P42:P43 P48:P49 P6:P7 P9:P10 P12:P13 P15:P16 P18:P19 P21:P22 P24:P25 P27:P28 P30:P31 P33:P34 P36:P37 P39:P40 P51:P52 P54:P55 P57:P58 P60:P61">
      <formula1>1</formula1>
      <formula2>1</formula2>
    </dataValidation>
    <dataValidation type="custom" allowBlank="1" showInputMessage="1" showErrorMessage="1" promptTitle="Enter 1 thru 4" prompt="Enter 1 thru 4 or leave blank&#10;" error="Entry must be from 1 thru 4 or leave blank" sqref="E45:E46 E42:E43 E48:E49 E6:E7 E9:E10 E12:E13 E15:E16 E18:E19 E21:E22 E24:E25 E27:E28 E30:E31 E33:E34 E36:E37 E39:E40 E51:E52 E54:E55 E57:E58 E60:E61">
      <formula1>AND(E45&gt;0,E45&lt;5)</formula1>
    </dataValidation>
    <dataValidation type="custom" allowBlank="1" showInputMessage="1" showErrorMessage="1" prompt="Input 1 thru 4 or leave blank" error="Value must be 1 thru 4 or leave blank" sqref="F45:F46 F42:F43 F48:F49 F6:F7 F9:F10 F12:F13 F15:F16 F18:F19 F21:F22 F24:F25 F27:F28 F30:F31 F33:F34 F36:F37 F39:F40 F51:F52 F54:F55 F57:F58 F60:F61">
      <formula1>AND(F45&gt;0,F45&lt;5)</formula1>
    </dataValidation>
    <dataValidation type="list" allowBlank="1" showInputMessage="1" showErrorMessage="1" promptTitle="Input Y or leave blank" prompt="Input Y or leave blank" error="Value must be Y or leave blank" sqref="G45:H46 G42:H43 G48:H49 G6:H7 G9:H10 G12:H13 G15:H16 G18:H19 G21:H22 G24:H25 G27:H28 G30:H31 G33:H34 G36:H37 G39:H40 G51:H52 G54:H55 G57:H58 G60:H61">
      <formula1>$X$4:$X$5</formula1>
    </dataValidation>
    <dataValidation type="custom" allowBlank="1" showInputMessage="1" showErrorMessage="1" promptTitle="Enter 1 thru 4" prompt="Enter 1 thru 4 or leave blank" error="Entry must be from 1 thru 4 or leave blank" sqref="I45:I46 I42:I43 I48:I49 I6:I7 I9:I10 I12:I13 I15:I16 I18:I19 I21:I22 I24:I25 I27:I28 I30:I31 I33:I34 I36:I37 I39:I40 I51:I52 I54:I55 I57:I58 I60:I61">
      <formula1>AND(I45&gt;0,I45&lt;5)</formula1>
    </dataValidation>
    <dataValidation type="whole" allowBlank="1" showInputMessage="1" showErrorMessage="1" promptTitle="Input 1 thru 4" prompt="Input 1 thru 4 or leave blank" error="Value must be 1 thru 4 or leave blank" sqref="J45:N46 J42:N43 J48:N49 J6:N7 J9:N10 J12:N13 J15:N16 J18:N19 J21:N22 J24:N25 J27:N28 J30:N31 J33:N34 J36:N37 J39:N40 J51:N52 J54:N55 J57:N58 J60:N61">
      <formula1>1</formula1>
      <formula2>4</formula2>
    </dataValidation>
    <dataValidation type="whole" allowBlank="1" showInputMessage="1" showErrorMessage="1" promptTitle="Input 1 thru 3" prompt="Input 1 thru 3 or leave blank" error="Value must be 1 thru 3 or leave blank" sqref="O45:O46 O42:O43 O48:O49 O6:O7 O9:O10 O12:O13 O15:O16 O18:O19 O21:O22 O24:O25 O27:O28 O30:O31 O33:O34 O36:O37 O39:O40 O51:O52 O54:O55 O57:O58 O60:O61">
      <formula1>0</formula1>
      <formula2>3</formula2>
    </dataValidation>
    <dataValidation type="whole" allowBlank="1" showInputMessage="1" showErrorMessage="1" promptTitle="Input 1 thru 8" prompt="Input 1 thru 8 or leave blank" error="Value must be 1 thru 8 or leave blank&#10;" sqref="T45:T46 T42:T43 T48:T49 T6:T7 T9:T10 T12:T13 T15:T16 T18:T19 T21:T22 T24:T25 T27:T28 T30:T31 T33:T34 T36:T37 T39:T40 T51:T52 T54:T55 T57:T58 T60:T61">
      <formula1>1</formula1>
      <formula2>8</formula2>
    </dataValidation>
    <dataValidation type="whole" allowBlank="1" showInputMessage="1" showErrorMessage="1" promptTitle="Input 1 thru 20" prompt="Input 1 thru 20&#10;" error="Value must be 1 thru 20" sqref="R48:R49 R6:R7 R9:R10 R12:R13 R15:R16 R18:R19 R21:R22 R24:R25 R27:R28 R30:R31 R33:R34 R36:R37 R39:R40 R42:R43 R45:R46 R54:R55 R51:R52 R60:R61 R57:R58">
      <formula1>1</formula1>
      <formula2>20</formula2>
    </dataValidation>
  </dataValidations>
  <printOptions/>
  <pageMargins left="0.75" right="0.75" top="1" bottom="1" header="0.5" footer="0.5"/>
  <pageSetup fitToHeight="1" fitToWidth="1" horizontalDpi="600" verticalDpi="600" orientation="portrait" scale="4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00"/>
  <sheetViews>
    <sheetView showGridLines="0" view="pageBreakPreview" zoomScale="50" zoomScaleNormal="50" zoomScaleSheetLayoutView="50" workbookViewId="0" topLeftCell="A81">
      <selection activeCell="C104" sqref="C104"/>
    </sheetView>
  </sheetViews>
  <sheetFormatPr defaultColWidth="9.140625" defaultRowHeight="12.75"/>
  <cols>
    <col min="1" max="2" width="9.140625" style="6" customWidth="1"/>
    <col min="3" max="3" width="32.421875" style="7" customWidth="1"/>
    <col min="4" max="4" width="12.421875" style="6" bestFit="1" customWidth="1"/>
    <col min="5" max="8" width="8.421875" style="6" customWidth="1"/>
    <col min="9" max="9" width="8.00390625" style="6" customWidth="1"/>
    <col min="10" max="20" width="8.421875" style="6" customWidth="1"/>
    <col min="21" max="21" width="0.9921875" style="6" customWidth="1"/>
    <col min="22" max="66" width="9.140625" style="57" customWidth="1"/>
    <col min="67" max="16384" width="9.140625" style="6" customWidth="1"/>
  </cols>
  <sheetData>
    <row r="1" spans="3:21" s="9" customFormat="1" ht="1.5" customHeight="1" thickBot="1"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9" customFormat="1" ht="107.25" customHeight="1" thickBot="1">
      <c r="A2" s="56"/>
      <c r="B2" s="54"/>
      <c r="C2" s="54"/>
      <c r="D2" s="79"/>
      <c r="E2" s="41" t="s">
        <v>7</v>
      </c>
      <c r="F2" s="42" t="s">
        <v>8</v>
      </c>
      <c r="G2" s="42" t="s">
        <v>9</v>
      </c>
      <c r="H2" s="42" t="s">
        <v>33</v>
      </c>
      <c r="I2" s="42" t="s">
        <v>10</v>
      </c>
      <c r="J2" s="44" t="s">
        <v>34</v>
      </c>
      <c r="K2" s="44" t="s">
        <v>35</v>
      </c>
      <c r="L2" s="44" t="s">
        <v>36</v>
      </c>
      <c r="M2" s="44" t="s">
        <v>37</v>
      </c>
      <c r="N2" s="44" t="s">
        <v>38</v>
      </c>
      <c r="O2" s="45" t="s">
        <v>28</v>
      </c>
      <c r="P2" s="45" t="s">
        <v>25</v>
      </c>
      <c r="Q2" s="45" t="s">
        <v>5</v>
      </c>
      <c r="R2" s="40" t="s">
        <v>29</v>
      </c>
      <c r="S2" s="40" t="s">
        <v>19</v>
      </c>
      <c r="T2" s="46" t="s">
        <v>6</v>
      </c>
      <c r="U2" s="6"/>
    </row>
    <row r="3" spans="1:21" s="9" customFormat="1" ht="21.75" customHeight="1" thickBot="1">
      <c r="A3" s="55" t="s">
        <v>42</v>
      </c>
      <c r="C3" s="29"/>
      <c r="D3" s="53" t="s">
        <v>32</v>
      </c>
      <c r="E3" s="48"/>
      <c r="F3" s="49"/>
      <c r="G3" s="49"/>
      <c r="H3" s="49"/>
      <c r="I3" s="50"/>
      <c r="J3" s="51"/>
      <c r="K3" s="52"/>
      <c r="L3" s="51" t="s">
        <v>39</v>
      </c>
      <c r="M3" s="52"/>
      <c r="N3" s="52"/>
      <c r="O3" s="372" t="s">
        <v>26</v>
      </c>
      <c r="P3" s="372"/>
      <c r="Q3" s="372"/>
      <c r="R3" s="373" t="s">
        <v>27</v>
      </c>
      <c r="S3" s="374"/>
      <c r="T3" s="46"/>
      <c r="U3" s="6"/>
    </row>
    <row r="4" spans="1:21" s="9" customFormat="1" ht="23.25" customHeight="1" thickBot="1">
      <c r="A4" s="55" t="s">
        <v>41</v>
      </c>
      <c r="C4" s="8"/>
      <c r="D4" s="35">
        <v>392</v>
      </c>
      <c r="E4" s="43">
        <v>8</v>
      </c>
      <c r="F4" s="43">
        <v>8</v>
      </c>
      <c r="G4" s="43">
        <v>32</v>
      </c>
      <c r="H4" s="43">
        <v>32</v>
      </c>
      <c r="I4" s="43">
        <v>10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  <c r="O4" s="38">
        <v>8</v>
      </c>
      <c r="P4" s="38">
        <v>28</v>
      </c>
      <c r="Q4" s="38">
        <v>40</v>
      </c>
      <c r="R4" s="38">
        <v>4</v>
      </c>
      <c r="S4" s="38">
        <v>12</v>
      </c>
      <c r="T4" s="38">
        <v>-4</v>
      </c>
      <c r="U4" s="6"/>
    </row>
    <row r="5" spans="1:66" s="36" customFormat="1" ht="17.25" customHeight="1" thickBot="1">
      <c r="A5" s="72" t="s">
        <v>30</v>
      </c>
      <c r="B5" s="72" t="s">
        <v>31</v>
      </c>
      <c r="C5" s="73" t="s">
        <v>3</v>
      </c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34"/>
      <c r="U5" s="76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</row>
    <row r="6" spans="1:21" s="9" customFormat="1" ht="24.75" customHeight="1" thickBot="1">
      <c r="A6" s="60"/>
      <c r="B6" s="60"/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</row>
    <row r="7" spans="1:21" s="9" customFormat="1" ht="24.75" customHeight="1" thickBot="1">
      <c r="A7" s="65"/>
      <c r="B7" s="65"/>
      <c r="C7" s="66"/>
      <c r="D7" s="1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</row>
    <row r="8" spans="1:66" s="36" customFormat="1" ht="17.25" customHeight="1" thickBot="1">
      <c r="A8" s="72" t="s">
        <v>30</v>
      </c>
      <c r="B8" s="72" t="s">
        <v>31</v>
      </c>
      <c r="C8" s="73" t="s">
        <v>3</v>
      </c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34"/>
      <c r="U8" s="76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21" s="9" customFormat="1" ht="24.75" customHeight="1" thickBot="1">
      <c r="A9" s="60"/>
      <c r="B9" s="60"/>
      <c r="C9" s="61"/>
      <c r="D9" s="1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/>
    </row>
    <row r="10" spans="1:21" s="9" customFormat="1" ht="24.75" customHeight="1" thickBot="1">
      <c r="A10" s="65"/>
      <c r="B10" s="65"/>
      <c r="C10" s="66"/>
      <c r="D10" s="1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</row>
    <row r="11" spans="1:66" s="36" customFormat="1" ht="17.25" customHeight="1" thickBot="1">
      <c r="A11" s="72" t="s">
        <v>30</v>
      </c>
      <c r="B11" s="72" t="s">
        <v>31</v>
      </c>
      <c r="C11" s="73" t="s">
        <v>3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34"/>
      <c r="U11" s="76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21" s="9" customFormat="1" ht="24.75" customHeight="1" thickBot="1">
      <c r="A12" s="60"/>
      <c r="B12" s="60"/>
      <c r="C12" s="61"/>
      <c r="D12" s="1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7"/>
    </row>
    <row r="13" spans="1:21" s="9" customFormat="1" ht="24.75" customHeight="1" thickBot="1">
      <c r="A13" s="65"/>
      <c r="B13" s="65"/>
      <c r="C13" s="66"/>
      <c r="D13" s="13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8"/>
    </row>
    <row r="14" spans="1:66" s="36" customFormat="1" ht="17.25" customHeight="1" thickBot="1">
      <c r="A14" s="72" t="s">
        <v>30</v>
      </c>
      <c r="B14" s="72" t="s">
        <v>31</v>
      </c>
      <c r="C14" s="73" t="s">
        <v>3</v>
      </c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34"/>
      <c r="U14" s="76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21" s="9" customFormat="1" ht="24.75" customHeight="1" thickBot="1">
      <c r="A15" s="60"/>
      <c r="B15" s="60"/>
      <c r="C15" s="61"/>
      <c r="D15" s="1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8"/>
    </row>
    <row r="16" spans="1:21" s="9" customFormat="1" ht="24.75" customHeight="1" thickBot="1">
      <c r="A16" s="65"/>
      <c r="B16" s="65"/>
      <c r="C16" s="66"/>
      <c r="D16" s="1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8"/>
    </row>
    <row r="17" spans="1:66" s="36" customFormat="1" ht="17.25" customHeight="1" thickBot="1">
      <c r="A17" s="72" t="s">
        <v>30</v>
      </c>
      <c r="B17" s="72" t="s">
        <v>31</v>
      </c>
      <c r="C17" s="73" t="s">
        <v>3</v>
      </c>
      <c r="D17" s="77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34"/>
      <c r="U17" s="76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21" s="9" customFormat="1" ht="24.75" customHeight="1" thickBot="1">
      <c r="A18" s="60"/>
      <c r="B18" s="60"/>
      <c r="C18" s="61"/>
      <c r="D18" s="1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7"/>
    </row>
    <row r="19" spans="1:21" s="9" customFormat="1" ht="24.75" customHeight="1" thickBot="1">
      <c r="A19" s="65"/>
      <c r="B19" s="65"/>
      <c r="C19" s="66"/>
      <c r="D19" s="1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8"/>
    </row>
    <row r="20" spans="1:66" s="36" customFormat="1" ht="17.25" customHeight="1" thickBot="1">
      <c r="A20" s="72" t="s">
        <v>30</v>
      </c>
      <c r="B20" s="72" t="s">
        <v>31</v>
      </c>
      <c r="C20" s="73" t="s">
        <v>3</v>
      </c>
      <c r="D20" s="3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34"/>
      <c r="U20" s="7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21" s="9" customFormat="1" ht="24.75" customHeight="1" thickBot="1">
      <c r="A21" s="60"/>
      <c r="B21" s="60"/>
      <c r="C21" s="61"/>
      <c r="D21" s="1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7"/>
    </row>
    <row r="22" spans="1:21" s="9" customFormat="1" ht="24.75" customHeight="1" thickBot="1">
      <c r="A22" s="65"/>
      <c r="B22" s="65"/>
      <c r="C22" s="66"/>
      <c r="D22" s="1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9"/>
    </row>
    <row r="23" spans="1:66" s="36" customFormat="1" ht="17.25" customHeight="1" thickBot="1">
      <c r="A23" s="72" t="s">
        <v>30</v>
      </c>
      <c r="B23" s="72" t="s">
        <v>31</v>
      </c>
      <c r="C23" s="73" t="s">
        <v>3</v>
      </c>
      <c r="D23" s="37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34"/>
      <c r="U23" s="76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21" s="9" customFormat="1" ht="15.75" customHeight="1" thickBot="1">
      <c r="A24" s="60"/>
      <c r="B24" s="60"/>
      <c r="C24" s="61"/>
      <c r="D24" s="1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11"/>
    </row>
    <row r="25" spans="1:21" s="57" customFormat="1" ht="21.75" customHeight="1" thickBot="1">
      <c r="A25" s="70"/>
      <c r="B25" s="70"/>
      <c r="C25" s="66"/>
      <c r="D25" s="1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71"/>
    </row>
    <row r="26" spans="1:66" s="36" customFormat="1" ht="17.25" customHeight="1" thickBot="1">
      <c r="A26" s="78" t="s">
        <v>30</v>
      </c>
      <c r="B26" s="78" t="s">
        <v>31</v>
      </c>
      <c r="C26" s="73" t="s">
        <v>3</v>
      </c>
      <c r="D26" s="37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34"/>
      <c r="U26" s="76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20" s="57" customFormat="1" ht="23.25" thickBot="1">
      <c r="A27" s="60"/>
      <c r="B27" s="60"/>
      <c r="C27" s="61"/>
      <c r="D27" s="1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s="57" customFormat="1" ht="25.5" customHeight="1" thickBot="1">
      <c r="A28" s="65"/>
      <c r="B28" s="65"/>
      <c r="C28" s="66"/>
      <c r="D28" s="1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ht="23.25" thickBot="1">
      <c r="A29" s="72" t="s">
        <v>30</v>
      </c>
      <c r="B29" s="72" t="s">
        <v>31</v>
      </c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34"/>
    </row>
    <row r="30" spans="1:20" ht="23.25" thickBot="1">
      <c r="A30" s="60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23.25" thickBot="1">
      <c r="A31" s="65"/>
      <c r="B31" s="65"/>
      <c r="C31" s="66"/>
      <c r="D31" s="1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23.25" thickBot="1">
      <c r="A32" s="72" t="s">
        <v>30</v>
      </c>
      <c r="B32" s="72" t="s">
        <v>31</v>
      </c>
      <c r="C32" s="73" t="s">
        <v>3</v>
      </c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34"/>
    </row>
    <row r="33" spans="1:20" ht="23.25" thickBot="1">
      <c r="A33" s="60"/>
      <c r="B33" s="60"/>
      <c r="C33" s="61"/>
      <c r="D33" s="1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ht="23.25" thickBot="1">
      <c r="A34" s="65"/>
      <c r="B34" s="65"/>
      <c r="C34" s="66"/>
      <c r="D34" s="1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ht="23.25" thickBot="1">
      <c r="A35" s="72" t="s">
        <v>30</v>
      </c>
      <c r="B35" s="72" t="s">
        <v>31</v>
      </c>
      <c r="C35" s="73" t="s">
        <v>3</v>
      </c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34"/>
    </row>
    <row r="36" spans="1:20" ht="23.25" thickBot="1">
      <c r="A36" s="60"/>
      <c r="B36" s="60"/>
      <c r="C36" s="61"/>
      <c r="D36" s="1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23.25" thickBot="1">
      <c r="A37" s="65"/>
      <c r="B37" s="65"/>
      <c r="C37" s="66"/>
      <c r="D37" s="1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23.25" thickBot="1">
      <c r="A38" s="72" t="s">
        <v>30</v>
      </c>
      <c r="B38" s="72" t="s">
        <v>31</v>
      </c>
      <c r="C38" s="73" t="s">
        <v>3</v>
      </c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34"/>
    </row>
    <row r="39" spans="1:20" ht="23.25" thickBot="1">
      <c r="A39" s="60"/>
      <c r="B39" s="60"/>
      <c r="C39" s="61"/>
      <c r="D39" s="1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ht="23.25" thickBot="1">
      <c r="A40" s="65"/>
      <c r="B40" s="65"/>
      <c r="C40" s="66"/>
      <c r="D40" s="1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ht="23.25" thickBot="1">
      <c r="A41" s="72" t="s">
        <v>30</v>
      </c>
      <c r="B41" s="72" t="s">
        <v>31</v>
      </c>
      <c r="C41" s="73" t="s">
        <v>3</v>
      </c>
      <c r="D41" s="7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34"/>
    </row>
    <row r="42" spans="1:20" ht="23.25" thickBot="1">
      <c r="A42" s="60"/>
      <c r="B42" s="60"/>
      <c r="C42" s="61"/>
      <c r="D42" s="1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ht="23.25" thickBot="1">
      <c r="A43" s="65"/>
      <c r="B43" s="65"/>
      <c r="C43" s="66"/>
      <c r="D43" s="1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ht="23.25" thickBot="1">
      <c r="A44" s="72" t="s">
        <v>30</v>
      </c>
      <c r="B44" s="72" t="s">
        <v>31</v>
      </c>
      <c r="C44" s="73" t="s">
        <v>3</v>
      </c>
      <c r="D44" s="37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34"/>
    </row>
    <row r="45" spans="1:20" ht="23.25" thickBot="1">
      <c r="A45" s="60"/>
      <c r="B45" s="60"/>
      <c r="C45" s="61"/>
      <c r="D45" s="1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ht="23.25" thickBot="1">
      <c r="A46" s="65"/>
      <c r="B46" s="65"/>
      <c r="C46" s="66"/>
      <c r="D46" s="1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ht="23.25" thickBot="1">
      <c r="A47" s="72" t="s">
        <v>30</v>
      </c>
      <c r="B47" s="72" t="s">
        <v>31</v>
      </c>
      <c r="C47" s="73" t="s">
        <v>3</v>
      </c>
      <c r="D47" s="37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34"/>
    </row>
    <row r="48" spans="1:20" ht="23.25" thickBot="1">
      <c r="A48" s="60"/>
      <c r="B48" s="60"/>
      <c r="C48" s="61"/>
      <c r="D48" s="1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:20" ht="23.25" thickBot="1">
      <c r="A49" s="70"/>
      <c r="B49" s="70"/>
      <c r="C49" s="66"/>
      <c r="D49" s="1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1:20" ht="23.25" thickBot="1">
      <c r="A50" s="78" t="s">
        <v>30</v>
      </c>
      <c r="B50" s="78" t="s">
        <v>31</v>
      </c>
      <c r="C50" s="73" t="s">
        <v>3</v>
      </c>
      <c r="D50" s="37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34"/>
    </row>
    <row r="51" spans="1:20" ht="23.25" thickBot="1">
      <c r="A51" s="60"/>
      <c r="B51" s="60"/>
      <c r="C51" s="61"/>
      <c r="D51" s="1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ht="23.25" thickBot="1">
      <c r="A52" s="65"/>
      <c r="B52" s="65"/>
      <c r="C52" s="66"/>
      <c r="D52" s="1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ht="23.25" thickBot="1">
      <c r="A53" s="72" t="s">
        <v>30</v>
      </c>
      <c r="B53" s="72" t="s">
        <v>31</v>
      </c>
      <c r="C53" s="73" t="s">
        <v>3</v>
      </c>
      <c r="D53" s="77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34"/>
    </row>
    <row r="54" spans="1:20" ht="23.25" thickBot="1">
      <c r="A54" s="60"/>
      <c r="B54" s="60"/>
      <c r="C54" s="61"/>
      <c r="D54" s="1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ht="23.25" thickBot="1">
      <c r="A55" s="65"/>
      <c r="B55" s="65"/>
      <c r="C55" s="66"/>
      <c r="D55" s="1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1:20" ht="23.25" thickBot="1">
      <c r="A56" s="72" t="s">
        <v>30</v>
      </c>
      <c r="B56" s="72" t="s">
        <v>31</v>
      </c>
      <c r="C56" s="73" t="s">
        <v>3</v>
      </c>
      <c r="D56" s="37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34"/>
    </row>
    <row r="57" spans="1:20" ht="23.25" thickBot="1">
      <c r="A57" s="60"/>
      <c r="B57" s="60"/>
      <c r="C57" s="61"/>
      <c r="D57" s="1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ht="23.25" thickBot="1">
      <c r="A58" s="65"/>
      <c r="B58" s="65"/>
      <c r="C58" s="66"/>
      <c r="D58" s="1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1:20" ht="23.25" thickBot="1">
      <c r="A59" s="72" t="s">
        <v>30</v>
      </c>
      <c r="B59" s="72" t="s">
        <v>31</v>
      </c>
      <c r="C59" s="73" t="s">
        <v>3</v>
      </c>
      <c r="D59" s="37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34"/>
    </row>
    <row r="60" spans="1:20" ht="23.25" thickBot="1">
      <c r="A60" s="60"/>
      <c r="B60" s="60"/>
      <c r="C60" s="61"/>
      <c r="D60" s="1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23.25" thickBot="1">
      <c r="A61" s="70"/>
      <c r="B61" s="70"/>
      <c r="C61" s="66"/>
      <c r="D61" s="1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1:20" ht="23.25" thickBot="1">
      <c r="A62" s="78" t="s">
        <v>30</v>
      </c>
      <c r="B62" s="78" t="s">
        <v>31</v>
      </c>
      <c r="C62" s="73" t="s">
        <v>3</v>
      </c>
      <c r="D62" s="37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34"/>
    </row>
    <row r="63" spans="1:20" ht="23.25" thickBot="1">
      <c r="A63" s="60"/>
      <c r="B63" s="60"/>
      <c r="C63" s="61"/>
      <c r="D63" s="1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ht="23.25" thickBot="1">
      <c r="A64" s="65"/>
      <c r="B64" s="65"/>
      <c r="C64" s="66"/>
      <c r="D64" s="1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ht="23.25" thickBot="1">
      <c r="A65" s="72" t="s">
        <v>30</v>
      </c>
      <c r="B65" s="72" t="s">
        <v>31</v>
      </c>
      <c r="C65" s="73" t="s">
        <v>3</v>
      </c>
      <c r="D65" s="77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34"/>
    </row>
    <row r="66" spans="1:20" ht="23.25" thickBot="1">
      <c r="A66" s="60"/>
      <c r="B66" s="60"/>
      <c r="C66" s="61"/>
      <c r="D66" s="1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ht="23.25" thickBot="1">
      <c r="A67" s="65"/>
      <c r="B67" s="65"/>
      <c r="C67" s="66"/>
      <c r="D67" s="1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ht="23.25" thickBot="1">
      <c r="A68" s="72" t="s">
        <v>30</v>
      </c>
      <c r="B68" s="72" t="s">
        <v>31</v>
      </c>
      <c r="C68" s="73" t="s">
        <v>3</v>
      </c>
      <c r="D68" s="37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4"/>
    </row>
    <row r="69" spans="1:20" ht="23.25" thickBot="1">
      <c r="A69" s="60"/>
      <c r="B69" s="60"/>
      <c r="C69" s="61"/>
      <c r="D69" s="1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0" ht="23.25" thickBot="1">
      <c r="A70" s="65"/>
      <c r="B70" s="65"/>
      <c r="C70" s="66"/>
      <c r="D70" s="1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1:20" ht="23.25" thickBot="1">
      <c r="A71" s="72" t="s">
        <v>30</v>
      </c>
      <c r="B71" s="72" t="s">
        <v>31</v>
      </c>
      <c r="C71" s="73" t="s">
        <v>3</v>
      </c>
      <c r="D71" s="37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34"/>
    </row>
    <row r="72" spans="1:20" ht="23.25" thickBot="1">
      <c r="A72" s="60"/>
      <c r="B72" s="60"/>
      <c r="C72" s="61"/>
      <c r="D72" s="1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</row>
    <row r="73" spans="1:20" ht="23.25" thickBot="1">
      <c r="A73" s="70"/>
      <c r="B73" s="70"/>
      <c r="C73" s="66"/>
      <c r="D73" s="1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</row>
    <row r="74" spans="1:20" ht="23.25" thickBot="1">
      <c r="A74" s="78" t="s">
        <v>30</v>
      </c>
      <c r="B74" s="78" t="s">
        <v>31</v>
      </c>
      <c r="C74" s="73" t="s">
        <v>3</v>
      </c>
      <c r="D74" s="37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34"/>
    </row>
    <row r="75" spans="1:20" ht="23.25" thickBot="1">
      <c r="A75" s="60"/>
      <c r="B75" s="60"/>
      <c r="C75" s="61"/>
      <c r="D75" s="1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</row>
    <row r="76" spans="1:20" ht="23.25" thickBot="1">
      <c r="A76" s="65"/>
      <c r="B76" s="65"/>
      <c r="C76" s="66"/>
      <c r="D76" s="1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0" ht="23.25" thickBot="1">
      <c r="A77" s="72" t="s">
        <v>30</v>
      </c>
      <c r="B77" s="72" t="s">
        <v>31</v>
      </c>
      <c r="C77" s="73" t="s">
        <v>3</v>
      </c>
      <c r="D77" s="77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34"/>
    </row>
    <row r="78" spans="1:20" ht="23.25" thickBot="1">
      <c r="A78" s="60"/>
      <c r="B78" s="60"/>
      <c r="C78" s="61"/>
      <c r="D78" s="1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0" ht="23.25" thickBot="1">
      <c r="A79" s="65"/>
      <c r="B79" s="65"/>
      <c r="C79" s="66"/>
      <c r="D79" s="1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1:20" ht="23.25" thickBot="1">
      <c r="A80" s="72" t="s">
        <v>30</v>
      </c>
      <c r="B80" s="72" t="s">
        <v>31</v>
      </c>
      <c r="C80" s="73" t="s">
        <v>3</v>
      </c>
      <c r="D80" s="37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34"/>
    </row>
    <row r="81" spans="1:20" ht="23.25" thickBot="1">
      <c r="A81" s="60"/>
      <c r="B81" s="60"/>
      <c r="C81" s="61"/>
      <c r="D81" s="1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23.25" thickBot="1">
      <c r="A82" s="65"/>
      <c r="B82" s="65"/>
      <c r="C82" s="66"/>
      <c r="D82" s="1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1:20" ht="23.25" thickBot="1">
      <c r="A83" s="72" t="s">
        <v>30</v>
      </c>
      <c r="B83" s="72" t="s">
        <v>31</v>
      </c>
      <c r="C83" s="73" t="s">
        <v>3</v>
      </c>
      <c r="D83" s="37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34"/>
    </row>
    <row r="84" spans="1:20" ht="23.25" thickBot="1">
      <c r="A84" s="60"/>
      <c r="B84" s="60"/>
      <c r="C84" s="61"/>
      <c r="D84" s="1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23.25" thickBot="1">
      <c r="A85" s="70"/>
      <c r="B85" s="70"/>
      <c r="C85" s="66"/>
      <c r="D85" s="1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spans="1:20" ht="23.25" thickBot="1">
      <c r="A86" s="78" t="s">
        <v>30</v>
      </c>
      <c r="B86" s="78" t="s">
        <v>31</v>
      </c>
      <c r="C86" s="73" t="s">
        <v>3</v>
      </c>
      <c r="D86" s="37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34"/>
    </row>
    <row r="87" spans="1:20" ht="23.25" thickBot="1">
      <c r="A87" s="60"/>
      <c r="B87" s="60"/>
      <c r="C87" s="61"/>
      <c r="D87" s="1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1:20" ht="23.25" thickBot="1">
      <c r="A88" s="65"/>
      <c r="B88" s="65"/>
      <c r="C88" s="66"/>
      <c r="D88" s="1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1:20" ht="23.25" thickBot="1">
      <c r="A89" s="78" t="s">
        <v>30</v>
      </c>
      <c r="B89" s="78" t="s">
        <v>31</v>
      </c>
      <c r="C89" s="73" t="s">
        <v>3</v>
      </c>
      <c r="D89" s="37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34"/>
    </row>
    <row r="90" spans="1:20" ht="23.25" thickBot="1">
      <c r="A90" s="60"/>
      <c r="B90" s="60"/>
      <c r="C90" s="61"/>
      <c r="D90" s="1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1:20" ht="23.25" thickBot="1">
      <c r="A91" s="65"/>
      <c r="B91" s="65"/>
      <c r="C91" s="66"/>
      <c r="D91" s="1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ht="23.25" thickBot="1">
      <c r="A92" s="72" t="s">
        <v>30</v>
      </c>
      <c r="B92" s="72" t="s">
        <v>31</v>
      </c>
      <c r="C92" s="73" t="s">
        <v>3</v>
      </c>
      <c r="D92" s="77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34"/>
    </row>
    <row r="93" spans="1:20" ht="23.25" thickBot="1">
      <c r="A93" s="60"/>
      <c r="B93" s="60"/>
      <c r="C93" s="61"/>
      <c r="D93" s="1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1:20" ht="23.25" thickBot="1">
      <c r="A94" s="65"/>
      <c r="B94" s="65"/>
      <c r="C94" s="66"/>
      <c r="D94" s="1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ht="23.25" thickBot="1">
      <c r="A95" s="72" t="s">
        <v>30</v>
      </c>
      <c r="B95" s="72" t="s">
        <v>31</v>
      </c>
      <c r="C95" s="73" t="s">
        <v>3</v>
      </c>
      <c r="D95" s="37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34"/>
    </row>
    <row r="96" spans="1:20" ht="23.25" thickBot="1">
      <c r="A96" s="60"/>
      <c r="B96" s="60"/>
      <c r="C96" s="61"/>
      <c r="D96" s="1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:20" ht="23.25" thickBot="1">
      <c r="A97" s="65"/>
      <c r="B97" s="65"/>
      <c r="C97" s="66"/>
      <c r="D97" s="1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ht="23.25" thickBot="1">
      <c r="A98" s="72" t="s">
        <v>30</v>
      </c>
      <c r="B98" s="72" t="s">
        <v>31</v>
      </c>
      <c r="C98" s="73" t="s">
        <v>3</v>
      </c>
      <c r="D98" s="37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34"/>
    </row>
    <row r="99" spans="1:20" ht="23.25" thickBot="1">
      <c r="A99" s="60"/>
      <c r="B99" s="60"/>
      <c r="C99" s="61"/>
      <c r="D99" s="1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ht="23.25" thickBot="1">
      <c r="A100" s="70"/>
      <c r="B100" s="70"/>
      <c r="C100" s="66"/>
      <c r="D100" s="1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</sheetData>
  <mergeCells count="2">
    <mergeCell ref="O3:Q3"/>
    <mergeCell ref="R3:S3"/>
  </mergeCells>
  <dataValidations count="16">
    <dataValidation type="custom" allowBlank="1" showInputMessage="1" showErrorMessage="1" prompt="Enter Y or Leave Blank" error="Invalid Enter Y or Leave Blank" sqref="G5 G29">
      <formula1>OR(G5="y",G5="Y")</formula1>
    </dataValidation>
    <dataValidation type="custom" allowBlank="1" showInputMessage="1" showErrorMessage="1" error="erroro" sqref="H5 H29">
      <formula1>OR(H5="y",H5="Y")</formula1>
    </dataValidation>
    <dataValidation type="custom" allowBlank="1" showInputMessage="1" showErrorMessage="1" promptTitle="Enter 1 thru 4" error="Entry must be from 1 thru 4" sqref="E5:E7 E29:E31">
      <formula1>AND(E5&gt;0,E5&lt;5)</formula1>
    </dataValidation>
    <dataValidation type="custom" allowBlank="1" showInputMessage="1" showErrorMessage="1" prompt="Enter 1 thru 4" error="Value must be 1 thru 4" sqref="F5 F29">
      <formula1>AND(F5&gt;0,F5&lt;5)</formula1>
    </dataValidation>
    <dataValidation type="custom" allowBlank="1" showInputMessage="1" showErrorMessage="1" prompt="Input value 1 thru 4" error="Value must be 1 thru 4" sqref="I5 I29">
      <formula1>AND(I5&gt;0,I5&lt;5)</formula1>
    </dataValidation>
    <dataValidation type="custom" allowBlank="1" showInputMessage="1" showErrorMessage="1" prompt="Input 1 thru 4" error="Input 1 thru 4" sqref="J5 J29">
      <formula1>AND(J5&gt;0,SUM(J5:N5)&lt;5)</formula1>
    </dataValidation>
    <dataValidation type="custom" allowBlank="1" showInputMessage="1" showErrorMessage="1" sqref="K5 K29">
      <formula1>AND(K5&gt;0,SUM(J5:N5)&lt;5)</formula1>
    </dataValidation>
    <dataValidation type="custom" allowBlank="1" showInputMessage="1" showErrorMessage="1" prompt="Input 1 thru 4" error="Value must be 1 thru 4" sqref="L5 L29">
      <formula1>AND(L5&gt;0,SUM(J5:N5)&lt;5)</formula1>
    </dataValidation>
    <dataValidation type="custom" allowBlank="1" showInputMessage="1" showErrorMessage="1" prompt="Input 1 thru 4" error="Value must be 1 thru 4" sqref="M5 M29">
      <formula1>AND(M5&gt;0,SUM(J5:N5)&lt;5)</formula1>
    </dataValidation>
    <dataValidation type="custom" allowBlank="1" showInputMessage="1" showErrorMessage="1" prompt="Input 1 thru 4" error="Value must be 1 thru 4" sqref="N5 N29">
      <formula1>AND(N5&gt;0,SUM(J5:N5)&lt;5)</formula1>
    </dataValidation>
    <dataValidation type="custom" allowBlank="1" showInputMessage="1" showErrorMessage="1" prompt="Input 1 thru 3" error="Value must be 1 thru 3" sqref="O5 O29">
      <formula1>O5&lt;4</formula1>
    </dataValidation>
    <dataValidation type="custom" allowBlank="1" showInputMessage="1" showErrorMessage="1" prompt="Input Y or leave blank" error="Value must be Y or left blank" sqref="P5 P29">
      <formula1>OR(P5="y",P5="Y")</formula1>
    </dataValidation>
    <dataValidation type="custom" allowBlank="1" showInputMessage="1" showErrorMessage="1" prompt="Input Y or leave blank" error="Value must be Y or leave blank" sqref="Q5 Q29">
      <formula1>OR(Q5="y",Q5="Y")</formula1>
    </dataValidation>
    <dataValidation type="custom" allowBlank="1" showInputMessage="1" showErrorMessage="1" prompt="Enter 1 thru 16" error="Value must be 1 thru 16" sqref="R5 R29">
      <formula1>AND(R5&gt;0,R5&lt;17)</formula1>
    </dataValidation>
    <dataValidation type="custom" allowBlank="1" showInputMessage="1" showErrorMessage="1" prompt="Enter 1 thru 8" error="Value must 1 thru 8" sqref="S5 S29">
      <formula1>AND(S5&gt;0,S5&lt;9)</formula1>
    </dataValidation>
    <dataValidation type="custom" allowBlank="1" showInputMessage="1" showErrorMessage="1" prompt="Enter 1 thru 8" error="Value must 1 thru 8" sqref="T5 T29">
      <formula1>AND(T5&gt;0,R5&lt;9)</formula1>
    </dataValidation>
  </dataValidations>
  <printOptions/>
  <pageMargins left="0.29" right="0.16" top="0.3" bottom="0.62" header="0.17" footer="0.23"/>
  <pageSetup fitToHeight="5" fitToWidth="2" horizontalDpi="600" verticalDpi="600" orientation="portrait" scale="92" r:id="rId2"/>
  <headerFooter alignWithMargins="0">
    <oddFooter>&amp;C]</oddFooter>
  </headerFooter>
  <rowBreaks count="3" manualBreakCount="3">
    <brk id="31" max="22" man="1"/>
    <brk id="34" max="22" man="1"/>
    <brk id="69" max="2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workbookViewId="0" topLeftCell="A20">
      <selection activeCell="K46" sqref="K46"/>
    </sheetView>
  </sheetViews>
  <sheetFormatPr defaultColWidth="9.140625" defaultRowHeight="12.75"/>
  <cols>
    <col min="1" max="1" width="82.00390625" style="0" bestFit="1" customWidth="1"/>
  </cols>
  <sheetData>
    <row r="1" spans="1:9" ht="34.5" thickTop="1">
      <c r="A1" s="364" t="s">
        <v>141</v>
      </c>
      <c r="B1" s="365"/>
      <c r="C1" s="365"/>
      <c r="D1" s="365"/>
      <c r="E1" s="365"/>
      <c r="F1" s="365"/>
      <c r="G1" s="365"/>
      <c r="H1" s="365"/>
      <c r="I1" s="365"/>
    </row>
    <row r="3" ht="30">
      <c r="A3" s="366" t="s">
        <v>140</v>
      </c>
    </row>
    <row r="5" ht="13.5" thickBot="1"/>
    <row r="6" spans="1:9" ht="15.75" customHeight="1" thickBot="1">
      <c r="A6" s="375" t="s">
        <v>43</v>
      </c>
      <c r="B6" s="73" t="s">
        <v>30</v>
      </c>
      <c r="C6" s="72" t="s">
        <v>31</v>
      </c>
      <c r="D6" s="73" t="s">
        <v>3</v>
      </c>
      <c r="F6" s="375" t="s">
        <v>46</v>
      </c>
      <c r="G6" s="73" t="s">
        <v>30</v>
      </c>
      <c r="H6" s="72" t="s">
        <v>31</v>
      </c>
      <c r="I6" s="61" t="s">
        <v>3</v>
      </c>
    </row>
    <row r="7" spans="1:9" ht="23.25" thickBot="1">
      <c r="A7" s="376"/>
      <c r="B7" s="167">
        <v>1</v>
      </c>
      <c r="C7" s="60"/>
      <c r="D7" s="61" t="s">
        <v>71</v>
      </c>
      <c r="F7" s="376"/>
      <c r="G7" s="167">
        <v>1</v>
      </c>
      <c r="H7" s="60"/>
      <c r="I7" s="125" t="s">
        <v>71</v>
      </c>
    </row>
    <row r="8" spans="1:9" ht="24" thickBot="1">
      <c r="A8" s="376"/>
      <c r="B8" s="168">
        <v>2</v>
      </c>
      <c r="C8" s="65"/>
      <c r="D8" s="61" t="s">
        <v>90</v>
      </c>
      <c r="F8" s="376"/>
      <c r="G8" s="168">
        <v>2</v>
      </c>
      <c r="H8" s="65"/>
      <c r="I8" s="73" t="s">
        <v>82</v>
      </c>
    </row>
    <row r="9" spans="1:9" ht="15.75" thickBot="1">
      <c r="A9" s="376"/>
      <c r="B9" s="73" t="s">
        <v>30</v>
      </c>
      <c r="C9" s="72" t="s">
        <v>31</v>
      </c>
      <c r="D9" s="73" t="s">
        <v>3</v>
      </c>
      <c r="F9" s="376"/>
      <c r="G9" s="73" t="s">
        <v>30</v>
      </c>
      <c r="H9" s="72" t="s">
        <v>31</v>
      </c>
      <c r="I9" s="61" t="s">
        <v>3</v>
      </c>
    </row>
    <row r="10" spans="1:9" ht="23.25" thickBot="1">
      <c r="A10" s="376"/>
      <c r="B10" s="167">
        <v>1</v>
      </c>
      <c r="C10" s="60"/>
      <c r="D10" s="61" t="s">
        <v>94</v>
      </c>
      <c r="F10" s="376"/>
      <c r="G10" s="167">
        <v>1</v>
      </c>
      <c r="H10" s="60"/>
      <c r="I10" s="125" t="s">
        <v>94</v>
      </c>
    </row>
    <row r="11" spans="1:9" ht="24" thickBot="1">
      <c r="A11" s="376"/>
      <c r="B11" s="168">
        <v>2</v>
      </c>
      <c r="C11" s="65"/>
      <c r="D11" s="61" t="s">
        <v>91</v>
      </c>
      <c r="F11" s="376"/>
      <c r="G11" s="168">
        <v>2</v>
      </c>
      <c r="H11" s="65"/>
      <c r="I11" s="73" t="s">
        <v>76</v>
      </c>
    </row>
    <row r="12" spans="1:9" ht="15.75" thickBot="1">
      <c r="A12" s="376"/>
      <c r="B12" s="73" t="s">
        <v>30</v>
      </c>
      <c r="C12" s="72" t="s">
        <v>31</v>
      </c>
      <c r="D12" s="73" t="s">
        <v>3</v>
      </c>
      <c r="F12" s="376"/>
      <c r="G12" s="73" t="s">
        <v>30</v>
      </c>
      <c r="H12" s="72" t="s">
        <v>31</v>
      </c>
      <c r="I12" s="61" t="s">
        <v>3</v>
      </c>
    </row>
    <row r="13" spans="1:9" ht="23.25" thickBot="1">
      <c r="A13" s="376"/>
      <c r="B13" s="167">
        <v>1</v>
      </c>
      <c r="C13" s="60"/>
      <c r="D13" s="61" t="s">
        <v>92</v>
      </c>
      <c r="F13" s="376"/>
      <c r="G13" s="167">
        <v>1</v>
      </c>
      <c r="H13" s="60"/>
      <c r="I13" s="125" t="s">
        <v>92</v>
      </c>
    </row>
    <row r="14" spans="1:9" ht="24" thickBot="1">
      <c r="A14" s="376"/>
      <c r="B14" s="168">
        <v>2</v>
      </c>
      <c r="C14" s="65"/>
      <c r="D14" s="61" t="s">
        <v>82</v>
      </c>
      <c r="F14" s="376"/>
      <c r="G14" s="168">
        <v>2</v>
      </c>
      <c r="H14" s="65"/>
      <c r="I14" s="73" t="s">
        <v>81</v>
      </c>
    </row>
    <row r="15" spans="1:9" ht="15.75" thickBot="1">
      <c r="A15" s="376"/>
      <c r="B15" s="73" t="s">
        <v>30</v>
      </c>
      <c r="C15" s="72" t="s">
        <v>31</v>
      </c>
      <c r="D15" s="73" t="s">
        <v>3</v>
      </c>
      <c r="F15" s="376"/>
      <c r="G15" s="73" t="s">
        <v>30</v>
      </c>
      <c r="H15" s="72" t="s">
        <v>31</v>
      </c>
      <c r="I15" s="61" t="s">
        <v>3</v>
      </c>
    </row>
    <row r="16" spans="1:9" ht="23.25" thickBot="1">
      <c r="A16" s="376"/>
      <c r="B16" s="167">
        <v>1</v>
      </c>
      <c r="C16" s="60"/>
      <c r="D16" s="61" t="s">
        <v>77</v>
      </c>
      <c r="F16" s="376"/>
      <c r="G16" s="167">
        <v>1</v>
      </c>
      <c r="H16" s="60"/>
      <c r="I16" s="125" t="s">
        <v>77</v>
      </c>
    </row>
    <row r="17" spans="1:9" ht="24" thickBot="1">
      <c r="A17" s="376"/>
      <c r="B17" s="168">
        <v>2</v>
      </c>
      <c r="C17" s="65"/>
      <c r="D17" s="61" t="s">
        <v>76</v>
      </c>
      <c r="F17" s="376"/>
      <c r="G17" s="168">
        <v>2</v>
      </c>
      <c r="H17" s="65"/>
      <c r="I17" s="73" t="s">
        <v>90</v>
      </c>
    </row>
    <row r="18" spans="1:9" ht="15.75" thickBot="1">
      <c r="A18" s="376"/>
      <c r="B18" s="73" t="s">
        <v>30</v>
      </c>
      <c r="C18" s="72" t="s">
        <v>31</v>
      </c>
      <c r="D18" s="73" t="s">
        <v>3</v>
      </c>
      <c r="F18" s="376"/>
      <c r="G18" s="73" t="s">
        <v>30</v>
      </c>
      <c r="H18" s="72" t="s">
        <v>31</v>
      </c>
      <c r="I18" s="61" t="s">
        <v>3</v>
      </c>
    </row>
    <row r="19" spans="1:9" ht="22.5">
      <c r="A19" s="376"/>
      <c r="B19" s="167">
        <v>1</v>
      </c>
      <c r="C19" s="60"/>
      <c r="D19" s="61" t="s">
        <v>93</v>
      </c>
      <c r="F19" s="376"/>
      <c r="G19" s="167">
        <v>1</v>
      </c>
      <c r="H19" s="60"/>
      <c r="I19" s="125" t="s">
        <v>93</v>
      </c>
    </row>
    <row r="20" spans="1:9" ht="24" thickBot="1">
      <c r="A20" s="377"/>
      <c r="B20" s="168">
        <v>2</v>
      </c>
      <c r="C20" s="65"/>
      <c r="D20" s="61" t="s">
        <v>81</v>
      </c>
      <c r="F20" s="377"/>
      <c r="G20" s="168">
        <v>2</v>
      </c>
      <c r="H20" s="65"/>
      <c r="I20" s="125" t="s">
        <v>91</v>
      </c>
    </row>
    <row r="21" ht="13.5" thickBot="1"/>
    <row r="22" spans="1:9" ht="15.75" thickBot="1">
      <c r="A22" s="375" t="s">
        <v>45</v>
      </c>
      <c r="B22" s="73" t="s">
        <v>30</v>
      </c>
      <c r="C22" s="72" t="s">
        <v>31</v>
      </c>
      <c r="D22" s="73" t="s">
        <v>3</v>
      </c>
      <c r="F22" s="375" t="s">
        <v>47</v>
      </c>
      <c r="G22" s="73" t="s">
        <v>30</v>
      </c>
      <c r="H22" s="72" t="s">
        <v>31</v>
      </c>
      <c r="I22" s="73" t="s">
        <v>3</v>
      </c>
    </row>
    <row r="23" spans="1:9" ht="22.5">
      <c r="A23" s="376"/>
      <c r="B23" s="167">
        <v>2</v>
      </c>
      <c r="C23" s="60"/>
      <c r="D23" s="61" t="str">
        <f>+D7</f>
        <v>TigerBots</v>
      </c>
      <c r="F23" s="376"/>
      <c r="G23" s="167">
        <v>2</v>
      </c>
      <c r="H23" s="60"/>
      <c r="I23" s="61" t="str">
        <f>+I7</f>
        <v>TigerBots</v>
      </c>
    </row>
    <row r="24" spans="1:9" ht="24" thickBot="1">
      <c r="A24" s="376"/>
      <c r="B24" s="168">
        <v>1</v>
      </c>
      <c r="C24" s="65"/>
      <c r="D24" s="125" t="str">
        <f>+D11</f>
        <v>Priory Panthers</v>
      </c>
      <c r="F24" s="376"/>
      <c r="G24" s="168">
        <v>1</v>
      </c>
      <c r="H24" s="65"/>
      <c r="I24" s="125" t="str">
        <f>+I11</f>
        <v>Tie-Dye Bots</v>
      </c>
    </row>
    <row r="25" spans="1:9" ht="15.75" thickBot="1">
      <c r="A25" s="376"/>
      <c r="B25" s="73" t="s">
        <v>30</v>
      </c>
      <c r="C25" s="72" t="s">
        <v>31</v>
      </c>
      <c r="D25" s="73" t="s">
        <v>3</v>
      </c>
      <c r="F25" s="376"/>
      <c r="G25" s="73" t="s">
        <v>30</v>
      </c>
      <c r="H25" s="72" t="s">
        <v>31</v>
      </c>
      <c r="I25" s="73" t="s">
        <v>3</v>
      </c>
    </row>
    <row r="26" spans="1:9" ht="22.5">
      <c r="A26" s="376"/>
      <c r="B26" s="167">
        <v>2</v>
      </c>
      <c r="C26" s="60"/>
      <c r="D26" s="61" t="str">
        <f>+D10</f>
        <v>DogBots</v>
      </c>
      <c r="F26" s="376"/>
      <c r="G26" s="167">
        <v>2</v>
      </c>
      <c r="H26" s="60"/>
      <c r="I26" s="61" t="str">
        <f>+I10</f>
        <v>DogBots</v>
      </c>
    </row>
    <row r="27" spans="1:9" ht="24" thickBot="1">
      <c r="A27" s="376"/>
      <c r="B27" s="168">
        <v>1</v>
      </c>
      <c r="C27" s="65"/>
      <c r="D27" s="125" t="str">
        <f>+D14</f>
        <v>Loma Prieta</v>
      </c>
      <c r="F27" s="376"/>
      <c r="G27" s="168">
        <v>1</v>
      </c>
      <c r="H27" s="65"/>
      <c r="I27" s="125" t="str">
        <f>+I14</f>
        <v>FLL Girls</v>
      </c>
    </row>
    <row r="28" spans="1:9" ht="15.75" thickBot="1">
      <c r="A28" s="376"/>
      <c r="B28" s="73" t="s">
        <v>30</v>
      </c>
      <c r="C28" s="72" t="s">
        <v>31</v>
      </c>
      <c r="D28" s="73" t="s">
        <v>3</v>
      </c>
      <c r="F28" s="376"/>
      <c r="G28" s="73" t="s">
        <v>30</v>
      </c>
      <c r="H28" s="72" t="s">
        <v>31</v>
      </c>
      <c r="I28" s="73" t="s">
        <v>3</v>
      </c>
    </row>
    <row r="29" spans="1:9" ht="22.5">
      <c r="A29" s="376"/>
      <c r="B29" s="167">
        <v>2</v>
      </c>
      <c r="C29" s="60"/>
      <c r="D29" s="61" t="str">
        <f>+D13</f>
        <v>Castilleja</v>
      </c>
      <c r="F29" s="376"/>
      <c r="G29" s="167">
        <v>2</v>
      </c>
      <c r="H29" s="60"/>
      <c r="I29" s="61" t="str">
        <f>+I13</f>
        <v>Castilleja</v>
      </c>
    </row>
    <row r="30" spans="1:9" ht="24" thickBot="1">
      <c r="A30" s="376"/>
      <c r="B30" s="168">
        <v>1</v>
      </c>
      <c r="C30" s="65"/>
      <c r="D30" s="125" t="str">
        <f>+D17</f>
        <v>Tie-Dye Bots</v>
      </c>
      <c r="F30" s="376"/>
      <c r="G30" s="168">
        <v>1</v>
      </c>
      <c r="H30" s="65"/>
      <c r="I30" s="125" t="str">
        <f>+I17</f>
        <v>CIS Techies</v>
      </c>
    </row>
    <row r="31" spans="1:9" ht="15.75" thickBot="1">
      <c r="A31" s="376"/>
      <c r="B31" s="73" t="s">
        <v>30</v>
      </c>
      <c r="C31" s="72" t="s">
        <v>31</v>
      </c>
      <c r="D31" s="73" t="s">
        <v>3</v>
      </c>
      <c r="F31" s="376"/>
      <c r="G31" s="73" t="s">
        <v>30</v>
      </c>
      <c r="H31" s="72" t="s">
        <v>31</v>
      </c>
      <c r="I31" s="73" t="s">
        <v>3</v>
      </c>
    </row>
    <row r="32" spans="1:9" ht="22.5">
      <c r="A32" s="376"/>
      <c r="B32" s="167">
        <v>2</v>
      </c>
      <c r="C32" s="60"/>
      <c r="D32" s="61" t="str">
        <f>+D16</f>
        <v>Evil Eagles</v>
      </c>
      <c r="F32" s="376"/>
      <c r="G32" s="167">
        <v>2</v>
      </c>
      <c r="H32" s="60"/>
      <c r="I32" s="61" t="str">
        <f>+I16</f>
        <v>Evil Eagles</v>
      </c>
    </row>
    <row r="33" spans="1:9" ht="24" thickBot="1">
      <c r="A33" s="376"/>
      <c r="B33" s="168">
        <v>1</v>
      </c>
      <c r="C33" s="65"/>
      <c r="D33" s="125" t="str">
        <f>+D20</f>
        <v>FLL Girls</v>
      </c>
      <c r="F33" s="376"/>
      <c r="G33" s="168">
        <v>1</v>
      </c>
      <c r="H33" s="65"/>
      <c r="I33" s="125" t="str">
        <f>+I20</f>
        <v>Priory Panthers</v>
      </c>
    </row>
    <row r="34" spans="1:9" ht="15.75" thickBot="1">
      <c r="A34" s="376"/>
      <c r="B34" s="73" t="s">
        <v>30</v>
      </c>
      <c r="C34" s="72" t="s">
        <v>31</v>
      </c>
      <c r="D34" s="73" t="s">
        <v>3</v>
      </c>
      <c r="F34" s="376"/>
      <c r="G34" s="73" t="s">
        <v>30</v>
      </c>
      <c r="H34" s="72" t="s">
        <v>31</v>
      </c>
      <c r="I34" s="73" t="s">
        <v>3</v>
      </c>
    </row>
    <row r="35" spans="1:9" ht="22.5">
      <c r="A35" s="376"/>
      <c r="B35" s="167">
        <v>2</v>
      </c>
      <c r="C35" s="60"/>
      <c r="D35" s="61" t="str">
        <f>+D19</f>
        <v>CityBots</v>
      </c>
      <c r="F35" s="376"/>
      <c r="G35" s="167">
        <v>2</v>
      </c>
      <c r="H35" s="60"/>
      <c r="I35" s="61" t="str">
        <f>+I19</f>
        <v>CityBots</v>
      </c>
    </row>
    <row r="36" spans="1:9" ht="24" thickBot="1">
      <c r="A36" s="377"/>
      <c r="B36" s="168">
        <v>1</v>
      </c>
      <c r="C36" s="65"/>
      <c r="D36" s="125" t="str">
        <f>+D8</f>
        <v>CIS Techies</v>
      </c>
      <c r="F36" s="377"/>
      <c r="G36" s="168">
        <v>1</v>
      </c>
      <c r="H36" s="65"/>
      <c r="I36" s="125" t="str">
        <f>+I8</f>
        <v>Loma Prieta</v>
      </c>
    </row>
    <row r="40" spans="1:10" ht="44.25">
      <c r="A40" s="323" t="s">
        <v>145</v>
      </c>
      <c r="B40" s="323"/>
      <c r="C40" s="323"/>
      <c r="G40" s="323"/>
      <c r="I40" s="323"/>
      <c r="J40" s="323"/>
    </row>
    <row r="43" spans="1:3" ht="44.25">
      <c r="A43" s="323" t="s">
        <v>143</v>
      </c>
      <c r="B43" s="323"/>
      <c r="C43" s="323"/>
    </row>
    <row r="47" ht="44.25">
      <c r="A47" s="323" t="s">
        <v>142</v>
      </c>
    </row>
    <row r="51" ht="44.25">
      <c r="A51" s="323" t="s">
        <v>144</v>
      </c>
    </row>
  </sheetData>
  <mergeCells count="4">
    <mergeCell ref="A6:A20"/>
    <mergeCell ref="A22:A36"/>
    <mergeCell ref="F6:F20"/>
    <mergeCell ref="F22:F36"/>
  </mergeCells>
  <printOptions/>
  <pageMargins left="0.75" right="0.75" top="1" bottom="1" header="0.5" footer="0.5"/>
  <pageSetup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CB221"/>
  <sheetViews>
    <sheetView showGridLines="0" tabSelected="1" zoomScale="75" zoomScaleNormal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O22" sqref="BO22:BO23"/>
    </sheetView>
  </sheetViews>
  <sheetFormatPr defaultColWidth="9.140625" defaultRowHeight="12.75"/>
  <cols>
    <col min="1" max="1" width="9.140625" style="57" customWidth="1"/>
    <col min="2" max="3" width="9.140625" style="6" customWidth="1"/>
    <col min="4" max="4" width="27.7109375" style="7" customWidth="1"/>
    <col min="5" max="5" width="12.421875" style="6" bestFit="1" customWidth="1"/>
    <col min="6" max="9" width="8.421875" style="6" customWidth="1"/>
    <col min="10" max="10" width="8.00390625" style="6" customWidth="1"/>
    <col min="11" max="21" width="8.421875" style="6" customWidth="1"/>
    <col min="22" max="22" width="0.9921875" style="6" customWidth="1"/>
    <col min="23" max="24" width="9.140625" style="57" customWidth="1"/>
    <col min="25" max="25" width="11.28125" style="57" customWidth="1"/>
    <col min="26" max="27" width="9.140625" style="57" customWidth="1"/>
    <col min="28" max="28" width="13.7109375" style="57" bestFit="1" customWidth="1"/>
    <col min="29" max="36" width="9.140625" style="57" customWidth="1"/>
    <col min="37" max="37" width="13.140625" style="57" customWidth="1"/>
    <col min="38" max="45" width="9.140625" style="57" customWidth="1"/>
    <col min="46" max="46" width="11.57421875" style="57" customWidth="1"/>
    <col min="47" max="47" width="11.8515625" style="57" customWidth="1"/>
    <col min="48" max="48" width="10.421875" style="57" customWidth="1"/>
    <col min="49" max="49" width="12.140625" style="57" customWidth="1"/>
    <col min="50" max="50" width="6.57421875" style="57" customWidth="1"/>
    <col min="51" max="51" width="9.140625" style="57" customWidth="1"/>
    <col min="52" max="52" width="22.57421875" style="57" bestFit="1" customWidth="1"/>
    <col min="53" max="53" width="9.140625" style="57" customWidth="1"/>
    <col min="54" max="54" width="5.57421875" style="57" customWidth="1"/>
    <col min="55" max="55" width="11.00390625" style="71" customWidth="1"/>
    <col min="56" max="56" width="23.421875" style="71" bestFit="1" customWidth="1"/>
    <col min="57" max="57" width="11.00390625" style="71" customWidth="1"/>
    <col min="58" max="58" width="5.8515625" style="71" customWidth="1"/>
    <col min="59" max="59" width="11.00390625" style="71" customWidth="1"/>
    <col min="60" max="60" width="23.7109375" style="295" bestFit="1" customWidth="1"/>
    <col min="61" max="61" width="11.00390625" style="71" customWidth="1"/>
    <col min="62" max="62" width="6.28125" style="57" customWidth="1"/>
    <col min="63" max="63" width="11.28125" style="57" customWidth="1"/>
    <col min="64" max="64" width="25.8515625" style="57" bestFit="1" customWidth="1"/>
    <col min="65" max="80" width="9.140625" style="57" customWidth="1"/>
    <col min="81" max="16384" width="9.140625" style="6" customWidth="1"/>
  </cols>
  <sheetData>
    <row r="1" spans="4:61" s="9" customFormat="1" ht="1.5" customHeight="1" thickBot="1">
      <c r="D1" s="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BC1" s="12"/>
      <c r="BD1" s="12"/>
      <c r="BE1" s="12"/>
      <c r="BF1" s="12"/>
      <c r="BG1" s="12"/>
      <c r="BH1" s="295"/>
      <c r="BI1" s="12"/>
    </row>
    <row r="2" spans="2:64" s="9" customFormat="1" ht="107.25" customHeight="1" thickBot="1">
      <c r="B2" s="99"/>
      <c r="C2" s="10"/>
      <c r="D2" s="10"/>
      <c r="E2" s="100"/>
      <c r="F2" s="42" t="s">
        <v>7</v>
      </c>
      <c r="G2" s="42" t="s">
        <v>8</v>
      </c>
      <c r="H2" s="42" t="s">
        <v>9</v>
      </c>
      <c r="I2" s="42" t="s">
        <v>33</v>
      </c>
      <c r="J2" s="42" t="s">
        <v>10</v>
      </c>
      <c r="K2" s="44" t="s">
        <v>34</v>
      </c>
      <c r="L2" s="44" t="s">
        <v>35</v>
      </c>
      <c r="M2" s="44" t="s">
        <v>36</v>
      </c>
      <c r="N2" s="44" t="s">
        <v>37</v>
      </c>
      <c r="O2" s="44" t="s">
        <v>38</v>
      </c>
      <c r="P2" s="45" t="s">
        <v>28</v>
      </c>
      <c r="Q2" s="45" t="s">
        <v>25</v>
      </c>
      <c r="R2" s="45" t="s">
        <v>5</v>
      </c>
      <c r="S2" s="40" t="s">
        <v>29</v>
      </c>
      <c r="T2" s="40" t="s">
        <v>19</v>
      </c>
      <c r="U2" s="46" t="s">
        <v>6</v>
      </c>
      <c r="V2" s="6"/>
      <c r="Y2" s="316" t="s">
        <v>95</v>
      </c>
      <c r="AB2" s="153"/>
      <c r="AC2" s="154"/>
      <c r="AD2" s="156" t="s">
        <v>97</v>
      </c>
      <c r="AE2" s="154"/>
      <c r="AF2" s="154"/>
      <c r="AG2" s="154"/>
      <c r="AH2" s="154"/>
      <c r="AI2" s="154"/>
      <c r="AJ2" s="155" t="s">
        <v>96</v>
      </c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39"/>
      <c r="AW2" s="139"/>
      <c r="AX2" s="290"/>
      <c r="AY2" s="291" t="s">
        <v>134</v>
      </c>
      <c r="AZ2" s="292"/>
      <c r="BA2" s="289"/>
      <c r="BB2" s="157"/>
      <c r="BC2" s="288" t="s">
        <v>135</v>
      </c>
      <c r="BD2" s="293"/>
      <c r="BE2" s="12"/>
      <c r="BF2" s="157"/>
      <c r="BG2" s="288" t="s">
        <v>136</v>
      </c>
      <c r="BH2" s="296"/>
      <c r="BI2" s="12"/>
      <c r="BJ2" s="290"/>
      <c r="BK2" s="291" t="s">
        <v>137</v>
      </c>
      <c r="BL2" s="294"/>
    </row>
    <row r="3" spans="1:65" s="9" customFormat="1" ht="21.75" customHeight="1" thickBot="1">
      <c r="A3" s="55" t="s">
        <v>50</v>
      </c>
      <c r="D3" s="29"/>
      <c r="E3" s="53" t="s">
        <v>32</v>
      </c>
      <c r="F3" s="48"/>
      <c r="G3" s="49"/>
      <c r="H3" s="49"/>
      <c r="I3" s="49"/>
      <c r="J3" s="50"/>
      <c r="K3" s="51"/>
      <c r="L3" s="52"/>
      <c r="M3" s="51" t="s">
        <v>39</v>
      </c>
      <c r="N3" s="52"/>
      <c r="O3" s="52"/>
      <c r="P3" s="372" t="s">
        <v>26</v>
      </c>
      <c r="Q3" s="372"/>
      <c r="R3" s="372"/>
      <c r="S3" s="373" t="s">
        <v>27</v>
      </c>
      <c r="T3" s="374"/>
      <c r="U3" s="46"/>
      <c r="V3" s="6"/>
      <c r="X3" s="135"/>
      <c r="Y3" s="317" t="s">
        <v>68</v>
      </c>
      <c r="AB3" s="140"/>
      <c r="AC3" s="380" t="s">
        <v>83</v>
      </c>
      <c r="AD3" s="381"/>
      <c r="AE3" s="381"/>
      <c r="AF3" s="382"/>
      <c r="AG3" s="12"/>
      <c r="AH3" s="380" t="s">
        <v>84</v>
      </c>
      <c r="AI3" s="381"/>
      <c r="AJ3" s="381"/>
      <c r="AK3" s="382"/>
      <c r="AL3" s="12"/>
      <c r="AM3" s="380" t="s">
        <v>83</v>
      </c>
      <c r="AN3" s="381"/>
      <c r="AO3" s="381"/>
      <c r="AP3" s="382"/>
      <c r="AQ3" s="12"/>
      <c r="AR3" s="12"/>
      <c r="AS3" s="386" t="s">
        <v>131</v>
      </c>
      <c r="AT3" s="387"/>
      <c r="AU3" s="387"/>
      <c r="AV3" s="388"/>
      <c r="AW3" s="284"/>
      <c r="AX3" s="397" t="s">
        <v>43</v>
      </c>
      <c r="AY3" s="392"/>
      <c r="AZ3" s="392"/>
      <c r="BA3" s="393"/>
      <c r="BB3" s="397" t="s">
        <v>45</v>
      </c>
      <c r="BC3" s="392"/>
      <c r="BD3" s="392"/>
      <c r="BE3" s="393"/>
      <c r="BF3" s="397" t="s">
        <v>46</v>
      </c>
      <c r="BG3" s="392"/>
      <c r="BH3" s="392"/>
      <c r="BI3" s="393"/>
      <c r="BJ3" s="397" t="s">
        <v>47</v>
      </c>
      <c r="BK3" s="392"/>
      <c r="BL3" s="392"/>
      <c r="BM3" s="393"/>
    </row>
    <row r="4" spans="1:64" s="9" customFormat="1" ht="23.25" customHeight="1" thickBot="1">
      <c r="A4" s="55" t="s">
        <v>51</v>
      </c>
      <c r="B4" s="80"/>
      <c r="D4" s="8"/>
      <c r="E4" s="35">
        <v>392</v>
      </c>
      <c r="F4" s="43">
        <v>8</v>
      </c>
      <c r="G4" s="43">
        <v>8</v>
      </c>
      <c r="H4" s="43">
        <v>32</v>
      </c>
      <c r="I4" s="43">
        <v>32</v>
      </c>
      <c r="J4" s="43">
        <v>10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8</v>
      </c>
      <c r="Q4" s="38">
        <v>28</v>
      </c>
      <c r="R4" s="38">
        <v>40</v>
      </c>
      <c r="S4" s="38">
        <v>4</v>
      </c>
      <c r="T4" s="38">
        <v>12</v>
      </c>
      <c r="U4" s="38">
        <v>-4</v>
      </c>
      <c r="V4" s="6"/>
      <c r="X4" s="136"/>
      <c r="Y4" s="318" t="s">
        <v>69</v>
      </c>
      <c r="AB4" s="140"/>
      <c r="AC4" s="129">
        <v>1</v>
      </c>
      <c r="AD4" s="130">
        <v>2</v>
      </c>
      <c r="AE4" s="130">
        <v>3</v>
      </c>
      <c r="AF4" s="131">
        <v>4</v>
      </c>
      <c r="AG4" s="12"/>
      <c r="AH4" s="129">
        <v>1</v>
      </c>
      <c r="AI4" s="130">
        <v>2</v>
      </c>
      <c r="AJ4" s="130">
        <v>3</v>
      </c>
      <c r="AK4" s="131">
        <v>4</v>
      </c>
      <c r="AL4" s="12"/>
      <c r="AM4" s="129" t="s">
        <v>85</v>
      </c>
      <c r="AN4" s="130" t="s">
        <v>86</v>
      </c>
      <c r="AO4" s="130" t="s">
        <v>87</v>
      </c>
      <c r="AP4" s="131" t="s">
        <v>88</v>
      </c>
      <c r="AQ4" s="12"/>
      <c r="AR4" s="12"/>
      <c r="AS4" s="62" t="s">
        <v>43</v>
      </c>
      <c r="AT4" s="62" t="s">
        <v>129</v>
      </c>
      <c r="AU4" s="62" t="s">
        <v>130</v>
      </c>
      <c r="AV4" s="62" t="s">
        <v>124</v>
      </c>
      <c r="AW4" s="11"/>
      <c r="AX4" s="62" t="s">
        <v>132</v>
      </c>
      <c r="AY4" s="62" t="s">
        <v>3</v>
      </c>
      <c r="AZ4" s="62" t="s">
        <v>133</v>
      </c>
      <c r="BA4" s="62"/>
      <c r="BB4" s="62" t="s">
        <v>132</v>
      </c>
      <c r="BC4" s="62" t="s">
        <v>3</v>
      </c>
      <c r="BD4" s="62" t="s">
        <v>133</v>
      </c>
      <c r="BE4" s="62"/>
      <c r="BF4" s="62" t="s">
        <v>132</v>
      </c>
      <c r="BG4" s="62" t="s">
        <v>3</v>
      </c>
      <c r="BH4" s="297" t="s">
        <v>133</v>
      </c>
      <c r="BI4" s="62"/>
      <c r="BJ4" s="163" t="s">
        <v>132</v>
      </c>
      <c r="BK4" s="163" t="s">
        <v>3</v>
      </c>
      <c r="BL4" s="163" t="s">
        <v>133</v>
      </c>
    </row>
    <row r="5" spans="1:80" s="36" customFormat="1" ht="17.25" customHeight="1" thickBot="1">
      <c r="A5" s="375" t="s">
        <v>43</v>
      </c>
      <c r="B5" s="73" t="s">
        <v>30</v>
      </c>
      <c r="C5" s="72" t="s">
        <v>31</v>
      </c>
      <c r="D5" s="73" t="s">
        <v>3</v>
      </c>
      <c r="E5" s="116"/>
      <c r="F5" s="117"/>
      <c r="G5" s="118"/>
      <c r="H5" s="118"/>
      <c r="I5" s="118"/>
      <c r="J5" s="118"/>
      <c r="K5" s="118" t="str">
        <f>IF(OR((SUM($K6:$O6)&gt;4),(SUM($K7:$O7)&gt;4)),"Error"," ")</f>
        <v> </v>
      </c>
      <c r="L5" s="118" t="str">
        <f>IF(OR((SUM($K6:$O6)&gt;4),(SUM($K7:$O7)&gt;4)),"Error"," ")</f>
        <v> </v>
      </c>
      <c r="M5" s="118" t="str">
        <f>IF(OR((SUM($K6:$O6)&gt;4),(SUM($K7:$O7)&gt;4)),"Error"," ")</f>
        <v> </v>
      </c>
      <c r="N5" s="118" t="str">
        <f>IF(OR((SUM($K6:$O6)&gt;4),(SUM($K7:$O7)&gt;4)),"Error"," ")</f>
        <v> </v>
      </c>
      <c r="O5" s="118" t="str">
        <f>IF(OR((SUM($K6:$O6)&gt;4),(SUM($K7:$O7)&gt;4)),"Error"," ")</f>
        <v> </v>
      </c>
      <c r="P5" s="119" t="str">
        <f>IF(OR(($P6+2*$Q6+3*$R6)&gt;3,($P7+2*$Q7+3*$R7&gt;3)),"Too many Houses"," ")</f>
        <v> </v>
      </c>
      <c r="Q5" s="118"/>
      <c r="R5" s="118"/>
      <c r="S5" s="118" t="str">
        <f>IF(OR(S6+S7&gt;24,T6+T7&gt;16,S6-T7&gt;12,S7-T6&gt;12,S6&lt;T7,S7&lt;T6,S6+T6-T7&gt;12,S7+T7-T6&gt;12),"error"," ")</f>
        <v> </v>
      </c>
      <c r="T5" s="118"/>
      <c r="U5" s="120"/>
      <c r="V5" s="76"/>
      <c r="W5" s="9"/>
      <c r="X5" s="137"/>
      <c r="Y5" s="319"/>
      <c r="Z5" s="9"/>
      <c r="AA5" s="9"/>
      <c r="AB5" s="140" t="s">
        <v>2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62" t="s">
        <v>123</v>
      </c>
      <c r="AT5" s="62" t="s">
        <v>123</v>
      </c>
      <c r="AU5" s="62" t="s">
        <v>123</v>
      </c>
      <c r="AV5" s="62" t="s">
        <v>123</v>
      </c>
      <c r="AW5" s="11"/>
      <c r="AX5" s="12"/>
      <c r="AY5" s="12"/>
      <c r="AZ5" s="12"/>
      <c r="BA5" s="12"/>
      <c r="BB5" s="12"/>
      <c r="BC5" s="282"/>
      <c r="BD5" s="282"/>
      <c r="BE5" s="282"/>
      <c r="BF5" s="282"/>
      <c r="BG5" s="282"/>
      <c r="BH5" s="282"/>
      <c r="BI5" s="282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64" s="9" customFormat="1" ht="24.75" customHeight="1" thickBot="1">
      <c r="A6" s="376"/>
      <c r="B6" s="167">
        <v>1</v>
      </c>
      <c r="C6" s="60"/>
      <c r="D6" s="61" t="str">
        <f>+Teams!C8</f>
        <v>TigerBots</v>
      </c>
      <c r="E6" s="13">
        <f>(F6*$F$4)+(G6*$G$4)+(IF(H6="y",$H$4,0))+(IF(I6="y",$I$4,0))+(J6*$J$4)+(K6*$K$4)+(L6*$L$4)+(M6*$M$4)+(N6*$N$4)+(O6*$O$4)+(P6*$P$4)+(Q6*$Q$4)+(R6*$R$4)+(S6*$S$4)+(T6*$T$4)+(U6*$U$4)</f>
        <v>100</v>
      </c>
      <c r="F6" s="114"/>
      <c r="G6" s="114">
        <v>1</v>
      </c>
      <c r="H6" s="114" t="s">
        <v>139</v>
      </c>
      <c r="I6" s="114" t="s">
        <v>139</v>
      </c>
      <c r="J6" s="114"/>
      <c r="K6" s="114"/>
      <c r="L6" s="114"/>
      <c r="M6" s="114"/>
      <c r="N6" s="114"/>
      <c r="O6" s="114"/>
      <c r="P6" s="114"/>
      <c r="Q6" s="114">
        <v>1</v>
      </c>
      <c r="R6" s="114"/>
      <c r="S6" s="114"/>
      <c r="T6" s="114"/>
      <c r="U6" s="114"/>
      <c r="V6" s="64"/>
      <c r="AB6" s="140" t="str">
        <f>+Teams!$C$8</f>
        <v>TigerBots</v>
      </c>
      <c r="AC6" s="12">
        <f>VLOOKUP($AB6,$D$6:$E$19,2,FALSE)</f>
        <v>100</v>
      </c>
      <c r="AD6" s="12">
        <f>VLOOKUP($AB6,$D$22:$E$35,2,FALSE)</f>
        <v>108</v>
      </c>
      <c r="AE6" s="12">
        <f>VLOOKUP($AB6,$D$37:$E$51,2,FALSE)</f>
        <v>340</v>
      </c>
      <c r="AF6" s="12">
        <f>VLOOKUP($AB6,$D$53:$E$67,2,FALSE)</f>
        <v>284</v>
      </c>
      <c r="AG6" s="12"/>
      <c r="AH6" s="12">
        <f>RANK(AC19,$AC19:$AF19)</f>
        <v>4</v>
      </c>
      <c r="AI6" s="12">
        <f>RANK(AD19,$AC19:$AF19)</f>
        <v>3</v>
      </c>
      <c r="AJ6" s="12">
        <f>RANK(AE19,$AC19:$AF19)</f>
        <v>1</v>
      </c>
      <c r="AK6" s="12">
        <f>RANK(AF19,$AC19:$AF19)</f>
        <v>2</v>
      </c>
      <c r="AL6" s="12"/>
      <c r="AM6" s="260">
        <f>IF($AH6=1,$AC6,IF($AI6=1,$AD6,IF($AJ6=1,$AE6,$AF6)))</f>
        <v>340</v>
      </c>
      <c r="AN6" s="260">
        <f>IF($AH6=2,$AC6,IF($AI6=2,$AD6,IF($AJ6=2,$AE6,$AF6)))</f>
        <v>284</v>
      </c>
      <c r="AO6" s="260">
        <f>IF($AH6=3,$AC6,IF($AI6=3,$AD6,IF($AJ6=3,$AE6,$AF6)))</f>
        <v>108</v>
      </c>
      <c r="AP6" s="260">
        <f>IF($AH6=4,$AC6,IF($AI6=4,$AD6,IF($AJ6=4,$AE6,$AF6)))</f>
        <v>100</v>
      </c>
      <c r="AQ6" s="12" t="str">
        <f>+AB6</f>
        <v>TigerBots</v>
      </c>
      <c r="AR6" s="12"/>
      <c r="AS6" s="12">
        <f>SUM(AC6)</f>
        <v>100</v>
      </c>
      <c r="AT6" s="12">
        <f>SUM(AC6:AD6)/2</f>
        <v>104</v>
      </c>
      <c r="AU6" s="283">
        <f>SUM(AC6:AE6)/3</f>
        <v>182.66666666666666</v>
      </c>
      <c r="AV6" s="357">
        <f>SUM(AM6:AO6)/3</f>
        <v>244</v>
      </c>
      <c r="AW6" s="285"/>
      <c r="AX6" s="12"/>
      <c r="AY6" s="353" t="str">
        <f>+AQ6</f>
        <v>TigerBots</v>
      </c>
      <c r="AZ6" s="11">
        <f>+AS6</f>
        <v>100</v>
      </c>
      <c r="BA6" s="12"/>
      <c r="BB6" s="12"/>
      <c r="BC6" s="90" t="str">
        <f>+AY6</f>
        <v>TigerBots</v>
      </c>
      <c r="BD6" s="354">
        <f>+AT6</f>
        <v>104</v>
      </c>
      <c r="BE6" s="90"/>
      <c r="BF6" s="90"/>
      <c r="BG6" s="90" t="str">
        <f>+BC6</f>
        <v>TigerBots</v>
      </c>
      <c r="BH6" s="355">
        <f>+AU6</f>
        <v>182.66666666666666</v>
      </c>
      <c r="BI6" s="286"/>
      <c r="BK6" s="9" t="str">
        <f aca="true" t="shared" si="0" ref="BK6:BK15">+BG6</f>
        <v>TigerBots</v>
      </c>
      <c r="BL6" s="356">
        <f aca="true" t="shared" si="1" ref="BL6:BL15">+AV6</f>
        <v>244</v>
      </c>
    </row>
    <row r="7" spans="1:64" s="9" customFormat="1" ht="24.75" customHeight="1" thickBot="1">
      <c r="A7" s="376"/>
      <c r="B7" s="168">
        <v>2</v>
      </c>
      <c r="C7" s="65"/>
      <c r="D7" s="61" t="str">
        <f>+Teams!C9</f>
        <v>CIS Techies</v>
      </c>
      <c r="E7" s="13">
        <f>(F7*$F$4)+(G7*$G$4)+(IF(H7="y",$H$4,0))+(IF(I7="y",$I$4,0))+(J7*$J$4)+(K7*$K$4)+(L7*$L$4)+(M7*$M$4)+(N7*$N$4)+(O7*$O$4)+(P7*$P$4)+(Q7*$Q$4)+(R7*$R$4)+(S7*$S$4)+(T7*$T$4)+(U7*$U$4)</f>
        <v>72</v>
      </c>
      <c r="F7" s="114"/>
      <c r="G7" s="114">
        <v>4</v>
      </c>
      <c r="H7" s="114" t="s">
        <v>139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>
        <v>2</v>
      </c>
      <c r="T7" s="114"/>
      <c r="U7" s="114"/>
      <c r="V7" s="64"/>
      <c r="AB7" s="140" t="str">
        <f>+Teams!$C$9</f>
        <v>CIS Techies</v>
      </c>
      <c r="AC7" s="12">
        <f aca="true" t="shared" si="2" ref="AC7:AC15">VLOOKUP($AB7,$D$6:$E$19,2,FALSE)</f>
        <v>72</v>
      </c>
      <c r="AD7" s="12">
        <f aca="true" t="shared" si="3" ref="AD7:AD15">VLOOKUP($AB7,$D$22:$E$35,2,FALSE)</f>
        <v>136</v>
      </c>
      <c r="AE7" s="12">
        <f aca="true" t="shared" si="4" ref="AE7:AE15">VLOOKUP($AB7,$D$37:$E$51,2,FALSE)</f>
        <v>124</v>
      </c>
      <c r="AF7" s="12">
        <f aca="true" t="shared" si="5" ref="AF7:AF15">VLOOKUP($AB7,$D$53:$E$67,2,FALSE)</f>
        <v>144</v>
      </c>
      <c r="AG7" s="12"/>
      <c r="AH7" s="12">
        <f aca="true" t="shared" si="6" ref="AH7:AH15">RANK(AC20,$AC20:$AF20)</f>
        <v>4</v>
      </c>
      <c r="AI7" s="12">
        <f aca="true" t="shared" si="7" ref="AI7:AI15">RANK(AD20,$AC20:$AF20)</f>
        <v>2</v>
      </c>
      <c r="AJ7" s="12">
        <f aca="true" t="shared" si="8" ref="AJ7:AJ15">RANK(AE20,$AC20:$AF20)</f>
        <v>3</v>
      </c>
      <c r="AK7" s="12">
        <f aca="true" t="shared" si="9" ref="AK7:AK15">RANK(AF20,$AC20:$AF20)</f>
        <v>1</v>
      </c>
      <c r="AL7" s="12"/>
      <c r="AM7" s="260">
        <f aca="true" t="shared" si="10" ref="AM7:AM15">IF($AH7=1,$AC7,IF($AI7=1,$AD7,IF($AJ7=1,$AE7,$AF7)))</f>
        <v>144</v>
      </c>
      <c r="AN7" s="260">
        <f aca="true" t="shared" si="11" ref="AN7:AN15">IF($AH7=2,$AC7,IF($AI7=2,$AD7,IF($AJ7=2,$AE7,$AF7)))</f>
        <v>136</v>
      </c>
      <c r="AO7" s="260">
        <f aca="true" t="shared" si="12" ref="AO7:AO15">IF($AH7=3,$AC7,IF($AI7=3,$AD7,IF($AJ7=3,$AE7,$AF7)))</f>
        <v>124</v>
      </c>
      <c r="AP7" s="260">
        <f aca="true" t="shared" si="13" ref="AP7:AP15">IF($AH7=4,$AC7,IF($AI7=4,$AD7,IF($AJ7=4,$AE7,$AF7)))</f>
        <v>72</v>
      </c>
      <c r="AQ7" s="12" t="str">
        <f aca="true" t="shared" si="14" ref="AQ7:AQ15">+AB7</f>
        <v>CIS Techies</v>
      </c>
      <c r="AR7" s="12"/>
      <c r="AS7" s="12">
        <f aca="true" t="shared" si="15" ref="AS7:AS15">SUM(AC7)</f>
        <v>72</v>
      </c>
      <c r="AT7" s="12">
        <f aca="true" t="shared" si="16" ref="AT7:AT15">SUM(AC7:AD7)/2</f>
        <v>104</v>
      </c>
      <c r="AU7" s="283">
        <f aca="true" t="shared" si="17" ref="AU7:AU15">SUM(AC7:AE7)/3</f>
        <v>110.66666666666667</v>
      </c>
      <c r="AV7" s="357">
        <f aca="true" t="shared" si="18" ref="AV7:AV15">SUM(AM7:AO7)/3</f>
        <v>134.66666666666666</v>
      </c>
      <c r="AW7" s="285"/>
      <c r="AX7" s="12"/>
      <c r="AY7" s="353" t="str">
        <f aca="true" t="shared" si="19" ref="AY7:AY15">+AQ7</f>
        <v>CIS Techies</v>
      </c>
      <c r="AZ7" s="11">
        <f aca="true" t="shared" si="20" ref="AZ7:AZ15">+AS7</f>
        <v>72</v>
      </c>
      <c r="BA7" s="12"/>
      <c r="BB7" s="12"/>
      <c r="BC7" s="90" t="str">
        <f aca="true" t="shared" si="21" ref="BC7:BC15">+AY7</f>
        <v>CIS Techies</v>
      </c>
      <c r="BD7" s="354">
        <f aca="true" t="shared" si="22" ref="BD7:BD15">+AT7</f>
        <v>104</v>
      </c>
      <c r="BE7" s="90"/>
      <c r="BF7" s="90"/>
      <c r="BG7" s="90" t="str">
        <f aca="true" t="shared" si="23" ref="BG7:BG15">+BC7</f>
        <v>CIS Techies</v>
      </c>
      <c r="BH7" s="355">
        <f aca="true" t="shared" si="24" ref="BH7:BH15">+AU7</f>
        <v>110.66666666666667</v>
      </c>
      <c r="BI7" s="286"/>
      <c r="BK7" s="9" t="str">
        <f t="shared" si="0"/>
        <v>CIS Techies</v>
      </c>
      <c r="BL7" s="356">
        <f t="shared" si="1"/>
        <v>134.66666666666666</v>
      </c>
    </row>
    <row r="8" spans="1:80" s="36" customFormat="1" ht="17.25" customHeight="1" thickBot="1">
      <c r="A8" s="376"/>
      <c r="B8" s="73" t="s">
        <v>30</v>
      </c>
      <c r="C8" s="72" t="s">
        <v>31</v>
      </c>
      <c r="D8" s="73" t="s">
        <v>3</v>
      </c>
      <c r="E8" s="116"/>
      <c r="F8" s="117"/>
      <c r="G8" s="118"/>
      <c r="H8" s="118"/>
      <c r="I8" s="118"/>
      <c r="J8" s="118"/>
      <c r="K8" s="118" t="str">
        <f>IF(OR((SUM($K9:$O9)&gt;4),(SUM($K10:$O10)&gt;4)),"Error"," ")</f>
        <v> </v>
      </c>
      <c r="L8" s="118" t="str">
        <f>IF(OR((SUM($K9:$O9)&gt;4),(SUM($K10:$O10)&gt;4)),"Error"," ")</f>
        <v> </v>
      </c>
      <c r="M8" s="118" t="str">
        <f>IF(OR((SUM($K9:$O9)&gt;4),(SUM($K10:$O10)&gt;4)),"Error"," ")</f>
        <v> </v>
      </c>
      <c r="N8" s="118" t="str">
        <f>IF(OR((SUM($K9:$O9)&gt;4),(SUM($K10:$O10)&gt;4)),"Error"," ")</f>
        <v> </v>
      </c>
      <c r="O8" s="118" t="str">
        <f>IF(OR((SUM($K9:$O9)&gt;4),(SUM($K10:$O10)&gt;4)),"Error"," ")</f>
        <v> </v>
      </c>
      <c r="P8" s="119" t="str">
        <f>IF(OR(($P9+2*$Q9+3*$R9)&gt;3,($P10+2*$Q10+3*$R10&gt;3)),"Too many Houses"," ")</f>
        <v> </v>
      </c>
      <c r="Q8" s="118"/>
      <c r="R8" s="118"/>
      <c r="S8" s="118" t="str">
        <f>IF(OR(S9+S10&gt;24,T9+T10&gt;16,S9-T10&gt;12,S10-T9&gt;12,S9&lt;T10,S10&lt;T9,S9+T9-T10&gt;12,S10+T10-T9&gt;12),"error"," ")</f>
        <v> </v>
      </c>
      <c r="T8" s="118"/>
      <c r="U8" s="120"/>
      <c r="V8" s="76"/>
      <c r="W8" s="9"/>
      <c r="X8" s="9"/>
      <c r="Y8" s="9"/>
      <c r="Z8" s="9"/>
      <c r="AA8" s="9"/>
      <c r="AB8" s="140" t="str">
        <f>+Teams!$C$10</f>
        <v>DogBots</v>
      </c>
      <c r="AC8" s="12">
        <f t="shared" si="2"/>
        <v>128</v>
      </c>
      <c r="AD8" s="12">
        <f t="shared" si="3"/>
        <v>164</v>
      </c>
      <c r="AE8" s="12">
        <f t="shared" si="4"/>
        <v>196</v>
      </c>
      <c r="AF8" s="12">
        <f t="shared" si="5"/>
        <v>172</v>
      </c>
      <c r="AG8" s="12"/>
      <c r="AH8" s="12">
        <f t="shared" si="6"/>
        <v>4</v>
      </c>
      <c r="AI8" s="12">
        <f t="shared" si="7"/>
        <v>3</v>
      </c>
      <c r="AJ8" s="12">
        <f t="shared" si="8"/>
        <v>1</v>
      </c>
      <c r="AK8" s="12">
        <f t="shared" si="9"/>
        <v>2</v>
      </c>
      <c r="AL8" s="12"/>
      <c r="AM8" s="260">
        <f t="shared" si="10"/>
        <v>196</v>
      </c>
      <c r="AN8" s="260">
        <f t="shared" si="11"/>
        <v>172</v>
      </c>
      <c r="AO8" s="260">
        <f t="shared" si="12"/>
        <v>164</v>
      </c>
      <c r="AP8" s="260">
        <f t="shared" si="13"/>
        <v>128</v>
      </c>
      <c r="AQ8" s="12" t="str">
        <f t="shared" si="14"/>
        <v>DogBots</v>
      </c>
      <c r="AR8" s="12"/>
      <c r="AS8" s="12">
        <f t="shared" si="15"/>
        <v>128</v>
      </c>
      <c r="AT8" s="12">
        <f t="shared" si="16"/>
        <v>146</v>
      </c>
      <c r="AU8" s="283">
        <f t="shared" si="17"/>
        <v>162.66666666666666</v>
      </c>
      <c r="AV8" s="357">
        <f t="shared" si="18"/>
        <v>177.33333333333334</v>
      </c>
      <c r="AW8" s="285"/>
      <c r="AX8" s="12"/>
      <c r="AY8" s="353" t="str">
        <f t="shared" si="19"/>
        <v>DogBots</v>
      </c>
      <c r="AZ8" s="11">
        <f t="shared" si="20"/>
        <v>128</v>
      </c>
      <c r="BA8" s="12"/>
      <c r="BB8" s="12"/>
      <c r="BC8" s="90" t="str">
        <f t="shared" si="21"/>
        <v>DogBots</v>
      </c>
      <c r="BD8" s="354">
        <f t="shared" si="22"/>
        <v>146</v>
      </c>
      <c r="BE8" s="90"/>
      <c r="BF8" s="90"/>
      <c r="BG8" s="90" t="str">
        <f>+BC8</f>
        <v>DogBots</v>
      </c>
      <c r="BH8" s="355">
        <f>+AU8</f>
        <v>162.66666666666666</v>
      </c>
      <c r="BI8" s="286"/>
      <c r="BJ8" s="9"/>
      <c r="BK8" s="9" t="str">
        <f t="shared" si="0"/>
        <v>DogBots</v>
      </c>
      <c r="BL8" s="356">
        <f t="shared" si="1"/>
        <v>177.33333333333334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64" s="9" customFormat="1" ht="24.75" customHeight="1" thickBot="1">
      <c r="A9" s="376"/>
      <c r="B9" s="167">
        <v>1</v>
      </c>
      <c r="C9" s="60"/>
      <c r="D9" s="61" t="str">
        <f>+Teams!C10</f>
        <v>DogBots</v>
      </c>
      <c r="E9" s="13">
        <f>(F9*$F$4)+(G9*$G$4)+(IF(H9="y",$H$4,0))+(IF(I9="y",$I$4,0))+(J9*$J$4)+(K9*$K$4)+(L9*$L$4)+(M9*$M$4)+(N9*$N$4)+(O9*$O$4)+(P9*$P$4)+(Q9*$Q$4)+(R9*$R$4)+(S9*$S$4)+(T9*$T$4)+(U9*$U$4)</f>
        <v>128</v>
      </c>
      <c r="F9" s="114"/>
      <c r="G9" s="114">
        <v>4</v>
      </c>
      <c r="H9" s="114" t="s">
        <v>139</v>
      </c>
      <c r="I9" s="114" t="s">
        <v>139</v>
      </c>
      <c r="J9" s="114"/>
      <c r="K9" s="114"/>
      <c r="L9" s="114"/>
      <c r="M9" s="114"/>
      <c r="N9" s="114"/>
      <c r="O9" s="114"/>
      <c r="P9" s="114"/>
      <c r="Q9" s="114">
        <v>1</v>
      </c>
      <c r="R9" s="114"/>
      <c r="S9" s="114">
        <v>1</v>
      </c>
      <c r="T9" s="114"/>
      <c r="U9" s="114"/>
      <c r="V9" s="64"/>
      <c r="AB9" s="140" t="str">
        <f>+Teams!$C$11</f>
        <v>Priory Panthers</v>
      </c>
      <c r="AC9" s="12">
        <f t="shared" si="2"/>
        <v>84</v>
      </c>
      <c r="AD9" s="12">
        <f t="shared" si="3"/>
        <v>96</v>
      </c>
      <c r="AE9" s="12">
        <f t="shared" si="4"/>
        <v>132</v>
      </c>
      <c r="AF9" s="12">
        <f t="shared" si="5"/>
        <v>76</v>
      </c>
      <c r="AG9" s="12"/>
      <c r="AH9" s="12">
        <f t="shared" si="6"/>
        <v>3</v>
      </c>
      <c r="AI9" s="12">
        <f t="shared" si="7"/>
        <v>2</v>
      </c>
      <c r="AJ9" s="12">
        <f t="shared" si="8"/>
        <v>1</v>
      </c>
      <c r="AK9" s="12">
        <f t="shared" si="9"/>
        <v>4</v>
      </c>
      <c r="AL9" s="12"/>
      <c r="AM9" s="260">
        <f t="shared" si="10"/>
        <v>132</v>
      </c>
      <c r="AN9" s="260">
        <f t="shared" si="11"/>
        <v>96</v>
      </c>
      <c r="AO9" s="260">
        <f t="shared" si="12"/>
        <v>84</v>
      </c>
      <c r="AP9" s="260">
        <f t="shared" si="13"/>
        <v>76</v>
      </c>
      <c r="AQ9" s="12" t="str">
        <f t="shared" si="14"/>
        <v>Priory Panthers</v>
      </c>
      <c r="AR9" s="12"/>
      <c r="AS9" s="12">
        <f t="shared" si="15"/>
        <v>84</v>
      </c>
      <c r="AT9" s="12">
        <f t="shared" si="16"/>
        <v>90</v>
      </c>
      <c r="AU9" s="283">
        <f t="shared" si="17"/>
        <v>104</v>
      </c>
      <c r="AV9" s="357">
        <f t="shared" si="18"/>
        <v>104</v>
      </c>
      <c r="AW9" s="285"/>
      <c r="AX9" s="12"/>
      <c r="AY9" s="353" t="str">
        <f t="shared" si="19"/>
        <v>Priory Panthers</v>
      </c>
      <c r="AZ9" s="11">
        <f t="shared" si="20"/>
        <v>84</v>
      </c>
      <c r="BA9" s="12"/>
      <c r="BB9" s="12"/>
      <c r="BC9" s="90" t="str">
        <f t="shared" si="21"/>
        <v>Priory Panthers</v>
      </c>
      <c r="BD9" s="354">
        <f t="shared" si="22"/>
        <v>90</v>
      </c>
      <c r="BE9" s="90"/>
      <c r="BF9" s="90"/>
      <c r="BG9" s="90" t="str">
        <f t="shared" si="23"/>
        <v>Priory Panthers</v>
      </c>
      <c r="BH9" s="355">
        <f t="shared" si="24"/>
        <v>104</v>
      </c>
      <c r="BI9" s="286"/>
      <c r="BK9" s="9" t="str">
        <f t="shared" si="0"/>
        <v>Priory Panthers</v>
      </c>
      <c r="BL9" s="356">
        <f t="shared" si="1"/>
        <v>104</v>
      </c>
    </row>
    <row r="10" spans="1:64" s="9" customFormat="1" ht="24.75" customHeight="1" thickBot="1">
      <c r="A10" s="376"/>
      <c r="B10" s="168">
        <v>2</v>
      </c>
      <c r="C10" s="65"/>
      <c r="D10" s="61" t="str">
        <f>+Teams!C11</f>
        <v>Priory Panthers</v>
      </c>
      <c r="E10" s="13">
        <f>(F10*$F$4)+(G10*$G$4)+(IF(H10="y",$H$4,0))+(IF(I10="y",$I$4,0))+(J10*$J$4)+(K10*$K$4)+(L10*$L$4)+(M10*$M$4)+(N10*$N$4)+(O10*$O$4)+(P10*$P$4)+(Q10*$Q$4)+(R10*$R$4)+(S10*$S$4)+(T10*$T$4)+(U10*$U$4)</f>
        <v>84</v>
      </c>
      <c r="F10" s="114"/>
      <c r="G10" s="114">
        <v>3</v>
      </c>
      <c r="H10" s="114" t="s">
        <v>139</v>
      </c>
      <c r="I10" s="114"/>
      <c r="J10" s="114"/>
      <c r="K10" s="114"/>
      <c r="L10" s="114"/>
      <c r="M10" s="114"/>
      <c r="N10" s="114"/>
      <c r="O10" s="114"/>
      <c r="P10" s="114"/>
      <c r="Q10" s="114">
        <v>1</v>
      </c>
      <c r="R10" s="114"/>
      <c r="S10" s="114"/>
      <c r="T10" s="114"/>
      <c r="U10" s="114"/>
      <c r="V10" s="64"/>
      <c r="AB10" s="140" t="str">
        <f>+Teams!$C$12</f>
        <v>Castilleja</v>
      </c>
      <c r="AC10" s="12">
        <f t="shared" si="2"/>
        <v>120</v>
      </c>
      <c r="AD10" s="12">
        <f t="shared" si="3"/>
        <v>160</v>
      </c>
      <c r="AE10" s="12">
        <f t="shared" si="4"/>
        <v>68</v>
      </c>
      <c r="AF10" s="12">
        <f t="shared" si="5"/>
        <v>96</v>
      </c>
      <c r="AG10" s="12"/>
      <c r="AH10" s="12">
        <f t="shared" si="6"/>
        <v>2</v>
      </c>
      <c r="AI10" s="12">
        <f t="shared" si="7"/>
        <v>1</v>
      </c>
      <c r="AJ10" s="12">
        <f t="shared" si="8"/>
        <v>4</v>
      </c>
      <c r="AK10" s="12">
        <f t="shared" si="9"/>
        <v>3</v>
      </c>
      <c r="AL10" s="12"/>
      <c r="AM10" s="260">
        <f t="shared" si="10"/>
        <v>160</v>
      </c>
      <c r="AN10" s="260">
        <f t="shared" si="11"/>
        <v>120</v>
      </c>
      <c r="AO10" s="260">
        <f t="shared" si="12"/>
        <v>96</v>
      </c>
      <c r="AP10" s="260">
        <f t="shared" si="13"/>
        <v>68</v>
      </c>
      <c r="AQ10" s="12" t="str">
        <f t="shared" si="14"/>
        <v>Castilleja</v>
      </c>
      <c r="AR10" s="12"/>
      <c r="AS10" s="12">
        <f t="shared" si="15"/>
        <v>120</v>
      </c>
      <c r="AT10" s="12">
        <f t="shared" si="16"/>
        <v>140</v>
      </c>
      <c r="AU10" s="283">
        <f t="shared" si="17"/>
        <v>116</v>
      </c>
      <c r="AV10" s="357">
        <f t="shared" si="18"/>
        <v>125.33333333333333</v>
      </c>
      <c r="AW10" s="285"/>
      <c r="AX10" s="12"/>
      <c r="AY10" s="353" t="str">
        <f t="shared" si="19"/>
        <v>Castilleja</v>
      </c>
      <c r="AZ10" s="11">
        <f t="shared" si="20"/>
        <v>120</v>
      </c>
      <c r="BA10" s="12"/>
      <c r="BB10" s="12"/>
      <c r="BC10" s="90" t="str">
        <f t="shared" si="21"/>
        <v>Castilleja</v>
      </c>
      <c r="BD10" s="354">
        <f t="shared" si="22"/>
        <v>140</v>
      </c>
      <c r="BE10" s="90"/>
      <c r="BF10" s="90"/>
      <c r="BG10" s="90" t="str">
        <f t="shared" si="23"/>
        <v>Castilleja</v>
      </c>
      <c r="BH10" s="355">
        <f t="shared" si="24"/>
        <v>116</v>
      </c>
      <c r="BI10" s="286"/>
      <c r="BK10" s="9" t="str">
        <f t="shared" si="0"/>
        <v>Castilleja</v>
      </c>
      <c r="BL10" s="356">
        <f t="shared" si="1"/>
        <v>125.33333333333333</v>
      </c>
    </row>
    <row r="11" spans="1:80" s="36" customFormat="1" ht="17.25" customHeight="1" thickBot="1">
      <c r="A11" s="376"/>
      <c r="B11" s="73" t="s">
        <v>30</v>
      </c>
      <c r="C11" s="72" t="s">
        <v>31</v>
      </c>
      <c r="D11" s="73" t="s">
        <v>3</v>
      </c>
      <c r="E11" s="116"/>
      <c r="F11" s="117"/>
      <c r="G11" s="118"/>
      <c r="H11" s="118"/>
      <c r="I11" s="118"/>
      <c r="J11" s="118"/>
      <c r="K11" s="118" t="str">
        <f>IF(OR((SUM($K12:$O12)&gt;4),(SUM($K13:$O13)&gt;4)),"Error"," ")</f>
        <v> </v>
      </c>
      <c r="L11" s="118" t="str">
        <f>IF(OR((SUM($K12:$O12)&gt;4),(SUM($K13:$O13)&gt;4)),"Error"," ")</f>
        <v> </v>
      </c>
      <c r="M11" s="118" t="str">
        <f>IF(OR((SUM($K12:$O12)&gt;4),(SUM($K13:$O13)&gt;4)),"Error"," ")</f>
        <v> </v>
      </c>
      <c r="N11" s="118" t="str">
        <f>IF(OR((SUM($K12:$O12)&gt;4),(SUM($K13:$O13)&gt;4)),"Error"," ")</f>
        <v> </v>
      </c>
      <c r="O11" s="118" t="str">
        <f>IF(OR((SUM($K12:$O12)&gt;4),(SUM($K13:$O13)&gt;4)),"Error"," ")</f>
        <v> </v>
      </c>
      <c r="P11" s="119" t="str">
        <f>IF(OR(($P12+2*$Q12+3*$R12)&gt;3,($P13+2*$Q13+3*$R13&gt;3)),"Too many Houses"," ")</f>
        <v> </v>
      </c>
      <c r="Q11" s="118"/>
      <c r="R11" s="118"/>
      <c r="S11" s="118" t="str">
        <f>IF(OR(S12+S13&gt;24,T12+T13&gt;16,S12-T13&gt;12,S13-T12&gt;12,S12&lt;T13,S13&lt;T12,S12+T12-T13&gt;12,S13+T13-T12&gt;12),"error"," ")</f>
        <v> </v>
      </c>
      <c r="T11" s="118"/>
      <c r="U11" s="120"/>
      <c r="V11" s="76"/>
      <c r="W11" s="9"/>
      <c r="X11" s="9"/>
      <c r="Y11" s="9"/>
      <c r="Z11" s="9"/>
      <c r="AA11" s="9"/>
      <c r="AB11" s="140" t="str">
        <f>+Teams!$C$13</f>
        <v>Loma Prieta</v>
      </c>
      <c r="AC11" s="12">
        <f t="shared" si="2"/>
        <v>264</v>
      </c>
      <c r="AD11" s="12">
        <f t="shared" si="3"/>
        <v>196</v>
      </c>
      <c r="AE11" s="12">
        <f t="shared" si="4"/>
        <v>248</v>
      </c>
      <c r="AF11" s="12">
        <f t="shared" si="5"/>
        <v>224</v>
      </c>
      <c r="AG11" s="12"/>
      <c r="AH11" s="12">
        <f t="shared" si="6"/>
        <v>1</v>
      </c>
      <c r="AI11" s="12">
        <f t="shared" si="7"/>
        <v>4</v>
      </c>
      <c r="AJ11" s="12">
        <f t="shared" si="8"/>
        <v>2</v>
      </c>
      <c r="AK11" s="12">
        <f t="shared" si="9"/>
        <v>3</v>
      </c>
      <c r="AL11" s="12"/>
      <c r="AM11" s="260">
        <f t="shared" si="10"/>
        <v>264</v>
      </c>
      <c r="AN11" s="260">
        <f t="shared" si="11"/>
        <v>248</v>
      </c>
      <c r="AO11" s="260">
        <f t="shared" si="12"/>
        <v>224</v>
      </c>
      <c r="AP11" s="260">
        <f t="shared" si="13"/>
        <v>196</v>
      </c>
      <c r="AQ11" s="12" t="str">
        <f t="shared" si="14"/>
        <v>Loma Prieta</v>
      </c>
      <c r="AR11" s="12"/>
      <c r="AS11" s="12">
        <f t="shared" si="15"/>
        <v>264</v>
      </c>
      <c r="AT11" s="12">
        <f t="shared" si="16"/>
        <v>230</v>
      </c>
      <c r="AU11" s="283">
        <f t="shared" si="17"/>
        <v>236</v>
      </c>
      <c r="AV11" s="357">
        <f t="shared" si="18"/>
        <v>245.33333333333334</v>
      </c>
      <c r="AW11" s="285"/>
      <c r="AX11" s="12"/>
      <c r="AY11" s="353" t="str">
        <f t="shared" si="19"/>
        <v>Loma Prieta</v>
      </c>
      <c r="AZ11" s="11">
        <f t="shared" si="20"/>
        <v>264</v>
      </c>
      <c r="BA11" s="12"/>
      <c r="BB11" s="12"/>
      <c r="BC11" s="90" t="str">
        <f t="shared" si="21"/>
        <v>Loma Prieta</v>
      </c>
      <c r="BD11" s="354">
        <f t="shared" si="22"/>
        <v>230</v>
      </c>
      <c r="BE11" s="90"/>
      <c r="BF11" s="90"/>
      <c r="BG11" s="90" t="str">
        <f t="shared" si="23"/>
        <v>Loma Prieta</v>
      </c>
      <c r="BH11" s="355">
        <f t="shared" si="24"/>
        <v>236</v>
      </c>
      <c r="BI11" s="286"/>
      <c r="BJ11" s="9"/>
      <c r="BK11" s="9" t="str">
        <f t="shared" si="0"/>
        <v>Loma Prieta</v>
      </c>
      <c r="BL11" s="356">
        <f t="shared" si="1"/>
        <v>245.33333333333334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64" s="9" customFormat="1" ht="24.75" customHeight="1" thickBot="1">
      <c r="A12" s="376"/>
      <c r="B12" s="167">
        <v>1</v>
      </c>
      <c r="C12" s="60"/>
      <c r="D12" s="61" t="str">
        <f>+Teams!C12</f>
        <v>Castilleja</v>
      </c>
      <c r="E12" s="13">
        <f>(F12*$F$4)+(G12*$G$4)+(IF(H12="y",$H$4,0))+(IF(I12="y",$I$4,0))+(J12*$J$4)+(K12*$K$4)+(L12*$L$4)+(M12*$M$4)+(N12*$N$4)+(O12*$O$4)+(P12*$P$4)+(Q12*$Q$4)+(R12*$R$4)+(S12*$S$4)+(T12*$T$4)+(U12*$U$4)</f>
        <v>120</v>
      </c>
      <c r="F12" s="114"/>
      <c r="G12" s="114">
        <v>3</v>
      </c>
      <c r="H12" s="114" t="s">
        <v>139</v>
      </c>
      <c r="I12" s="114"/>
      <c r="J12" s="114"/>
      <c r="K12" s="114"/>
      <c r="L12" s="114"/>
      <c r="M12" s="114"/>
      <c r="N12" s="114"/>
      <c r="O12" s="114"/>
      <c r="P12" s="114"/>
      <c r="Q12" s="114">
        <v>1</v>
      </c>
      <c r="R12" s="114"/>
      <c r="S12" s="114">
        <v>9</v>
      </c>
      <c r="T12" s="114"/>
      <c r="U12" s="114"/>
      <c r="V12" s="67"/>
      <c r="AB12" s="140" t="str">
        <f>+Teams!$C$14</f>
        <v>Evil Eagles</v>
      </c>
      <c r="AC12" s="12">
        <f t="shared" si="2"/>
        <v>76</v>
      </c>
      <c r="AD12" s="12">
        <f t="shared" si="3"/>
        <v>100</v>
      </c>
      <c r="AE12" s="12">
        <f t="shared" si="4"/>
        <v>72</v>
      </c>
      <c r="AF12" s="12">
        <f t="shared" si="5"/>
        <v>100</v>
      </c>
      <c r="AG12" s="12"/>
      <c r="AH12" s="12">
        <f t="shared" si="6"/>
        <v>3</v>
      </c>
      <c r="AI12" s="12">
        <f t="shared" si="7"/>
        <v>1</v>
      </c>
      <c r="AJ12" s="12">
        <f t="shared" si="8"/>
        <v>4</v>
      </c>
      <c r="AK12" s="12">
        <f t="shared" si="9"/>
        <v>2</v>
      </c>
      <c r="AL12" s="12"/>
      <c r="AM12" s="260">
        <f t="shared" si="10"/>
        <v>100</v>
      </c>
      <c r="AN12" s="260">
        <f t="shared" si="11"/>
        <v>100</v>
      </c>
      <c r="AO12" s="260">
        <f t="shared" si="12"/>
        <v>76</v>
      </c>
      <c r="AP12" s="260">
        <f t="shared" si="13"/>
        <v>72</v>
      </c>
      <c r="AQ12" s="12" t="str">
        <f t="shared" si="14"/>
        <v>Evil Eagles</v>
      </c>
      <c r="AR12" s="12"/>
      <c r="AS12" s="12">
        <f t="shared" si="15"/>
        <v>76</v>
      </c>
      <c r="AT12" s="12">
        <f t="shared" si="16"/>
        <v>88</v>
      </c>
      <c r="AU12" s="283">
        <f t="shared" si="17"/>
        <v>82.66666666666667</v>
      </c>
      <c r="AV12" s="357">
        <f t="shared" si="18"/>
        <v>92</v>
      </c>
      <c r="AW12" s="285"/>
      <c r="AX12" s="12"/>
      <c r="AY12" s="353" t="str">
        <f t="shared" si="19"/>
        <v>Evil Eagles</v>
      </c>
      <c r="AZ12" s="11">
        <f t="shared" si="20"/>
        <v>76</v>
      </c>
      <c r="BA12" s="12"/>
      <c r="BB12" s="12"/>
      <c r="BC12" s="90" t="str">
        <f t="shared" si="21"/>
        <v>Evil Eagles</v>
      </c>
      <c r="BD12" s="354">
        <f t="shared" si="22"/>
        <v>88</v>
      </c>
      <c r="BE12" s="90"/>
      <c r="BF12" s="90"/>
      <c r="BG12" s="90" t="str">
        <f t="shared" si="23"/>
        <v>Evil Eagles</v>
      </c>
      <c r="BH12" s="355">
        <f t="shared" si="24"/>
        <v>82.66666666666667</v>
      </c>
      <c r="BI12" s="286"/>
      <c r="BK12" s="9" t="str">
        <f t="shared" si="0"/>
        <v>Evil Eagles</v>
      </c>
      <c r="BL12" s="356">
        <f t="shared" si="1"/>
        <v>92</v>
      </c>
    </row>
    <row r="13" spans="1:64" s="9" customFormat="1" ht="24.75" customHeight="1" thickBot="1">
      <c r="A13" s="376"/>
      <c r="B13" s="168">
        <v>2</v>
      </c>
      <c r="C13" s="65"/>
      <c r="D13" s="61" t="str">
        <f>+Teams!C13</f>
        <v>Loma Prieta</v>
      </c>
      <c r="E13" s="13">
        <f>(F13*$F$4)+(G13*$G$4)+(IF(H13="y",$H$4,0))+(IF(I13="y",$I$4,0))+(J13*$J$4)+(K13*$K$4)+(L13*$L$4)+(M13*$M$4)+(N13*$N$4)+(O13*$O$4)+(P13*$P$4)+(Q13*$Q$4)+(R13*$R$4)+(S13*$S$4)+(T13*$T$4)+(U13*$U$4)</f>
        <v>264</v>
      </c>
      <c r="F13" s="114">
        <v>4</v>
      </c>
      <c r="G13" s="114">
        <v>4</v>
      </c>
      <c r="H13" s="114" t="s">
        <v>139</v>
      </c>
      <c r="I13" s="114"/>
      <c r="J13" s="114"/>
      <c r="K13" s="114"/>
      <c r="L13" s="114"/>
      <c r="M13" s="114"/>
      <c r="N13" s="114"/>
      <c r="O13" s="114">
        <v>4</v>
      </c>
      <c r="P13" s="114"/>
      <c r="Q13" s="114"/>
      <c r="R13" s="114">
        <v>1</v>
      </c>
      <c r="S13" s="114">
        <v>1</v>
      </c>
      <c r="T13" s="114">
        <v>7</v>
      </c>
      <c r="U13" s="114"/>
      <c r="V13" s="68"/>
      <c r="AB13" s="140" t="str">
        <f>+Teams!$C$15</f>
        <v>Tie-Dye Bots</v>
      </c>
      <c r="AC13" s="12">
        <f t="shared" si="2"/>
        <v>228</v>
      </c>
      <c r="AD13" s="12">
        <f t="shared" si="3"/>
        <v>260</v>
      </c>
      <c r="AE13" s="12">
        <f t="shared" si="4"/>
        <v>284</v>
      </c>
      <c r="AF13" s="12">
        <f t="shared" si="5"/>
        <v>140</v>
      </c>
      <c r="AG13" s="12"/>
      <c r="AH13" s="12">
        <f t="shared" si="6"/>
        <v>3</v>
      </c>
      <c r="AI13" s="12">
        <f t="shared" si="7"/>
        <v>2</v>
      </c>
      <c r="AJ13" s="12">
        <f t="shared" si="8"/>
        <v>1</v>
      </c>
      <c r="AK13" s="12">
        <f t="shared" si="9"/>
        <v>4</v>
      </c>
      <c r="AL13" s="12"/>
      <c r="AM13" s="260">
        <f t="shared" si="10"/>
        <v>284</v>
      </c>
      <c r="AN13" s="260">
        <f t="shared" si="11"/>
        <v>260</v>
      </c>
      <c r="AO13" s="260">
        <f t="shared" si="12"/>
        <v>228</v>
      </c>
      <c r="AP13" s="260">
        <f t="shared" si="13"/>
        <v>140</v>
      </c>
      <c r="AQ13" s="12" t="str">
        <f t="shared" si="14"/>
        <v>Tie-Dye Bots</v>
      </c>
      <c r="AR13" s="12"/>
      <c r="AS13" s="12">
        <f t="shared" si="15"/>
        <v>228</v>
      </c>
      <c r="AT13" s="12">
        <f t="shared" si="16"/>
        <v>244</v>
      </c>
      <c r="AU13" s="283">
        <f t="shared" si="17"/>
        <v>257.3333333333333</v>
      </c>
      <c r="AV13" s="357">
        <f t="shared" si="18"/>
        <v>257.3333333333333</v>
      </c>
      <c r="AW13" s="285"/>
      <c r="AX13" s="12"/>
      <c r="AY13" s="353" t="str">
        <f t="shared" si="19"/>
        <v>Tie-Dye Bots</v>
      </c>
      <c r="AZ13" s="11">
        <f t="shared" si="20"/>
        <v>228</v>
      </c>
      <c r="BA13" s="12"/>
      <c r="BB13" s="12"/>
      <c r="BC13" s="90" t="str">
        <f t="shared" si="21"/>
        <v>Tie-Dye Bots</v>
      </c>
      <c r="BD13" s="354">
        <f t="shared" si="22"/>
        <v>244</v>
      </c>
      <c r="BE13" s="90"/>
      <c r="BF13" s="90"/>
      <c r="BG13" s="90" t="str">
        <f t="shared" si="23"/>
        <v>Tie-Dye Bots</v>
      </c>
      <c r="BH13" s="355">
        <f t="shared" si="24"/>
        <v>257.3333333333333</v>
      </c>
      <c r="BI13" s="286"/>
      <c r="BK13" s="9" t="str">
        <f t="shared" si="0"/>
        <v>Tie-Dye Bots</v>
      </c>
      <c r="BL13" s="356">
        <f t="shared" si="1"/>
        <v>257.3333333333333</v>
      </c>
    </row>
    <row r="14" spans="1:80" s="36" customFormat="1" ht="17.25" customHeight="1" thickBot="1">
      <c r="A14" s="376"/>
      <c r="B14" s="73" t="s">
        <v>30</v>
      </c>
      <c r="C14" s="72" t="s">
        <v>31</v>
      </c>
      <c r="D14" s="73" t="s">
        <v>3</v>
      </c>
      <c r="E14" s="116"/>
      <c r="F14" s="117"/>
      <c r="G14" s="118"/>
      <c r="H14" s="118"/>
      <c r="I14" s="118"/>
      <c r="J14" s="118"/>
      <c r="K14" s="118" t="str">
        <f>IF(OR((SUM($K15:$O15)&gt;4),(SUM($K16:$O16)&gt;4)),"Error"," ")</f>
        <v> </v>
      </c>
      <c r="L14" s="118" t="str">
        <f>IF(OR((SUM($K15:$O15)&gt;4),(SUM($K16:$O16)&gt;4)),"Error"," ")</f>
        <v> </v>
      </c>
      <c r="M14" s="118" t="str">
        <f>IF(OR((SUM($K15:$O15)&gt;4),(SUM($K16:$O16)&gt;4)),"Error"," ")</f>
        <v> </v>
      </c>
      <c r="N14" s="118" t="str">
        <f>IF(OR((SUM($K15:$O15)&gt;4),(SUM($K16:$O16)&gt;4)),"Error"," ")</f>
        <v> </v>
      </c>
      <c r="O14" s="118" t="str">
        <f>IF(OR((SUM($K15:$O15)&gt;4),(SUM($K16:$O16)&gt;4)),"Error"," ")</f>
        <v> </v>
      </c>
      <c r="P14" s="119" t="str">
        <f>IF(OR(($P15+2*$Q15+3*$R15)&gt;3,($P16+2*$Q16+3*$R16&gt;3)),"Too many Houses"," ")</f>
        <v> </v>
      </c>
      <c r="Q14" s="118"/>
      <c r="R14" s="118"/>
      <c r="S14" s="118" t="str">
        <f>IF(OR(S15+S16&gt;24,T15+T16&gt;16,S15-T16&gt;12,S16-T15&gt;12,S15&lt;T16,S16&lt;T15,S15+T15-T16&gt;12,S16+T16-T15&gt;12),"error"," ")</f>
        <v> </v>
      </c>
      <c r="T14" s="118"/>
      <c r="U14" s="120"/>
      <c r="V14" s="76"/>
      <c r="W14" s="9"/>
      <c r="X14" s="9"/>
      <c r="Y14" s="9"/>
      <c r="Z14" s="9"/>
      <c r="AA14" s="9"/>
      <c r="AB14" s="140" t="str">
        <f>+Teams!$C$16</f>
        <v>CityBots</v>
      </c>
      <c r="AC14" s="12">
        <f t="shared" si="2"/>
        <v>220</v>
      </c>
      <c r="AD14" s="12">
        <f t="shared" si="3"/>
        <v>244</v>
      </c>
      <c r="AE14" s="12">
        <f t="shared" si="4"/>
        <v>160</v>
      </c>
      <c r="AF14" s="12">
        <f t="shared" si="5"/>
        <v>260</v>
      </c>
      <c r="AG14" s="12"/>
      <c r="AH14" s="12">
        <f t="shared" si="6"/>
        <v>3</v>
      </c>
      <c r="AI14" s="12">
        <f t="shared" si="7"/>
        <v>2</v>
      </c>
      <c r="AJ14" s="12">
        <f t="shared" si="8"/>
        <v>4</v>
      </c>
      <c r="AK14" s="12">
        <f t="shared" si="9"/>
        <v>1</v>
      </c>
      <c r="AL14" s="12"/>
      <c r="AM14" s="260">
        <f t="shared" si="10"/>
        <v>260</v>
      </c>
      <c r="AN14" s="260">
        <f t="shared" si="11"/>
        <v>244</v>
      </c>
      <c r="AO14" s="260">
        <f t="shared" si="12"/>
        <v>220</v>
      </c>
      <c r="AP14" s="260">
        <f t="shared" si="13"/>
        <v>160</v>
      </c>
      <c r="AQ14" s="12" t="str">
        <f t="shared" si="14"/>
        <v>CityBots</v>
      </c>
      <c r="AR14" s="12"/>
      <c r="AS14" s="12">
        <f t="shared" si="15"/>
        <v>220</v>
      </c>
      <c r="AT14" s="12">
        <f t="shared" si="16"/>
        <v>232</v>
      </c>
      <c r="AU14" s="283">
        <f t="shared" si="17"/>
        <v>208</v>
      </c>
      <c r="AV14" s="357">
        <f t="shared" si="18"/>
        <v>241.33333333333334</v>
      </c>
      <c r="AW14" s="285"/>
      <c r="AX14" s="12"/>
      <c r="AY14" s="353" t="str">
        <f t="shared" si="19"/>
        <v>CityBots</v>
      </c>
      <c r="AZ14" s="11">
        <f t="shared" si="20"/>
        <v>220</v>
      </c>
      <c r="BA14" s="12"/>
      <c r="BB14" s="12"/>
      <c r="BC14" s="90" t="str">
        <f t="shared" si="21"/>
        <v>CityBots</v>
      </c>
      <c r="BD14" s="354">
        <f t="shared" si="22"/>
        <v>232</v>
      </c>
      <c r="BE14" s="90"/>
      <c r="BF14" s="90"/>
      <c r="BG14" s="90" t="str">
        <f t="shared" si="23"/>
        <v>CityBots</v>
      </c>
      <c r="BH14" s="355">
        <f t="shared" si="24"/>
        <v>208</v>
      </c>
      <c r="BI14" s="286"/>
      <c r="BJ14" s="9"/>
      <c r="BK14" s="9" t="str">
        <f t="shared" si="0"/>
        <v>CityBots</v>
      </c>
      <c r="BL14" s="356">
        <f t="shared" si="1"/>
        <v>241.33333333333334</v>
      </c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64" s="9" customFormat="1" ht="24.75" customHeight="1" thickBot="1">
      <c r="A15" s="376"/>
      <c r="B15" s="167">
        <v>1</v>
      </c>
      <c r="C15" s="60"/>
      <c r="D15" s="61" t="str">
        <f>+Teams!C14</f>
        <v>Evil Eagles</v>
      </c>
      <c r="E15" s="13">
        <f>(F15*$F$4)+(G15*$G$4)+(IF(H15="y",$H$4,0))+(IF(I15="y",$I$4,0))+(J15*$J$4)+(K15*$K$4)+(L15*$L$4)+(M15*$M$4)+(N15*$N$4)+(O15*$O$4)+(P15*$P$4)+(Q15*$Q$4)+(R15*$R$4)+(S15*$S$4)+(T15*$T$4)+(U15*$U$4)</f>
        <v>76</v>
      </c>
      <c r="F15" s="114">
        <v>4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>
        <v>11</v>
      </c>
      <c r="T15" s="114"/>
      <c r="U15" s="114"/>
      <c r="V15" s="68"/>
      <c r="AB15" s="140" t="str">
        <f>+Teams!$C$17</f>
        <v>FLL Girls</v>
      </c>
      <c r="AC15" s="12">
        <f t="shared" si="2"/>
        <v>80</v>
      </c>
      <c r="AD15" s="12">
        <f t="shared" si="3"/>
        <v>104</v>
      </c>
      <c r="AE15" s="12">
        <f t="shared" si="4"/>
        <v>156</v>
      </c>
      <c r="AF15" s="12">
        <f t="shared" si="5"/>
        <v>88</v>
      </c>
      <c r="AG15" s="12"/>
      <c r="AH15" s="12">
        <f t="shared" si="6"/>
        <v>4</v>
      </c>
      <c r="AI15" s="12">
        <f t="shared" si="7"/>
        <v>2</v>
      </c>
      <c r="AJ15" s="12">
        <f t="shared" si="8"/>
        <v>1</v>
      </c>
      <c r="AK15" s="12">
        <f t="shared" si="9"/>
        <v>3</v>
      </c>
      <c r="AL15" s="12"/>
      <c r="AM15" s="260">
        <f t="shared" si="10"/>
        <v>156</v>
      </c>
      <c r="AN15" s="260">
        <f t="shared" si="11"/>
        <v>104</v>
      </c>
      <c r="AO15" s="260">
        <f t="shared" si="12"/>
        <v>88</v>
      </c>
      <c r="AP15" s="260">
        <f t="shared" si="13"/>
        <v>80</v>
      </c>
      <c r="AQ15" s="12" t="str">
        <f t="shared" si="14"/>
        <v>FLL Girls</v>
      </c>
      <c r="AR15" s="12"/>
      <c r="AS15" s="12">
        <f t="shared" si="15"/>
        <v>80</v>
      </c>
      <c r="AT15" s="12">
        <f t="shared" si="16"/>
        <v>92</v>
      </c>
      <c r="AU15" s="283">
        <f t="shared" si="17"/>
        <v>113.33333333333333</v>
      </c>
      <c r="AV15" s="357">
        <f t="shared" si="18"/>
        <v>116</v>
      </c>
      <c r="AW15" s="285"/>
      <c r="AX15" s="12"/>
      <c r="AY15" s="353" t="str">
        <f t="shared" si="19"/>
        <v>FLL Girls</v>
      </c>
      <c r="AZ15" s="11">
        <f t="shared" si="20"/>
        <v>80</v>
      </c>
      <c r="BA15" s="12"/>
      <c r="BB15" s="12"/>
      <c r="BC15" s="90" t="str">
        <f t="shared" si="21"/>
        <v>FLL Girls</v>
      </c>
      <c r="BD15" s="354">
        <f t="shared" si="22"/>
        <v>92</v>
      </c>
      <c r="BE15" s="90"/>
      <c r="BF15" s="90"/>
      <c r="BG15" s="90" t="str">
        <f t="shared" si="23"/>
        <v>FLL Girls</v>
      </c>
      <c r="BH15" s="355">
        <f t="shared" si="24"/>
        <v>113.33333333333333</v>
      </c>
      <c r="BI15" s="286"/>
      <c r="BK15" s="9" t="str">
        <f t="shared" si="0"/>
        <v>FLL Girls</v>
      </c>
      <c r="BL15" s="356">
        <f t="shared" si="1"/>
        <v>116</v>
      </c>
    </row>
    <row r="16" spans="1:64" s="9" customFormat="1" ht="21.75" customHeight="1" thickBot="1">
      <c r="A16" s="376"/>
      <c r="B16" s="168">
        <v>2</v>
      </c>
      <c r="C16" s="65"/>
      <c r="D16" s="61" t="str">
        <f>+Teams!C15</f>
        <v>Tie-Dye Bots</v>
      </c>
      <c r="E16" s="13">
        <f>(F16*$F$4)+(G16*$G$4)+(IF(H16="y",$H$4,0))+(IF(I16="y",$I$4,0))+(J16*$J$4)+(K16*$K$4)+(L16*$L$4)+(M16*$M$4)+(N16*$N$4)+(O16*$O$4)+(P16*$P$4)+(Q16*$Q$4)+(R16*$R$4)+(S16*$S$4)+(T16*$T$4)+(U16*$U$4)</f>
        <v>228</v>
      </c>
      <c r="F16" s="114">
        <v>4</v>
      </c>
      <c r="G16" s="114">
        <v>4</v>
      </c>
      <c r="H16" s="114" t="s">
        <v>139</v>
      </c>
      <c r="I16" s="114"/>
      <c r="J16" s="114"/>
      <c r="K16" s="114"/>
      <c r="L16" s="114"/>
      <c r="M16" s="114"/>
      <c r="N16" s="114"/>
      <c r="O16" s="114"/>
      <c r="P16" s="114"/>
      <c r="Q16" s="114">
        <v>1</v>
      </c>
      <c r="R16" s="114"/>
      <c r="S16" s="114">
        <v>2</v>
      </c>
      <c r="T16" s="114">
        <v>8</v>
      </c>
      <c r="U16" s="114"/>
      <c r="V16" s="68"/>
      <c r="AB16" s="140"/>
      <c r="AC16" s="157"/>
      <c r="AD16" s="166" t="s">
        <v>101</v>
      </c>
      <c r="AE16" s="164"/>
      <c r="AF16" s="165"/>
      <c r="AG16" s="12"/>
      <c r="AH16" s="12"/>
      <c r="AI16" s="12"/>
      <c r="AJ16" s="370" t="s">
        <v>99</v>
      </c>
      <c r="AK16" s="159" t="s">
        <v>100</v>
      </c>
      <c r="AL16" s="159"/>
      <c r="AM16" s="96"/>
      <c r="AN16" s="145"/>
      <c r="AO16" s="144" t="s">
        <v>89</v>
      </c>
      <c r="AP16" s="96"/>
      <c r="AQ16" s="96"/>
      <c r="AR16" s="146"/>
      <c r="AS16" s="91"/>
      <c r="AT16" s="91"/>
      <c r="AU16" s="91"/>
      <c r="AV16" s="12"/>
      <c r="AW16" s="12"/>
      <c r="AX16" s="12"/>
      <c r="AY16" s="12"/>
      <c r="AZ16" s="12"/>
      <c r="BA16" s="12"/>
      <c r="BB16" s="12"/>
      <c r="BC16" s="90"/>
      <c r="BD16" s="90"/>
      <c r="BE16" s="90"/>
      <c r="BF16" s="90"/>
      <c r="BG16" s="90"/>
      <c r="BH16" s="298"/>
      <c r="BI16" s="286"/>
      <c r="BL16" s="287"/>
    </row>
    <row r="17" spans="1:80" s="36" customFormat="1" ht="19.5" customHeight="1" thickBot="1">
      <c r="A17" s="376"/>
      <c r="B17" s="73" t="s">
        <v>30</v>
      </c>
      <c r="C17" s="72" t="s">
        <v>31</v>
      </c>
      <c r="D17" s="73" t="s">
        <v>3</v>
      </c>
      <c r="E17" s="116"/>
      <c r="F17" s="117"/>
      <c r="G17" s="118"/>
      <c r="H17" s="118"/>
      <c r="I17" s="118"/>
      <c r="J17" s="118"/>
      <c r="K17" s="118" t="str">
        <f>IF(OR((SUM($K18:$O18)&gt;4),(SUM($K19:$O19)&gt;4)),"Error"," ")</f>
        <v> </v>
      </c>
      <c r="L17" s="118" t="str">
        <f>IF(OR((SUM($K18:$O18)&gt;4),(SUM($K19:$O19)&gt;4)),"Error"," ")</f>
        <v> </v>
      </c>
      <c r="M17" s="118" t="str">
        <f>IF(OR((SUM($K18:$O18)&gt;4),(SUM($K19:$O19)&gt;4)),"Error"," ")</f>
        <v> </v>
      </c>
      <c r="N17" s="118" t="str">
        <f>IF(OR((SUM($K18:$O18)&gt;4),(SUM($K19:$O19)&gt;4)),"Error"," ")</f>
        <v> </v>
      </c>
      <c r="O17" s="118" t="str">
        <f>IF(OR((SUM($K18:$O18)&gt;4),(SUM($K19:$O19)&gt;4)),"Error"," ")</f>
        <v> </v>
      </c>
      <c r="P17" s="119" t="str">
        <f>IF(OR(($P18+2*$Q18+3*$R18)&gt;3,($P19+2*$Q19+3*$R19&gt;3)),"Too many Houses"," ")</f>
        <v> </v>
      </c>
      <c r="Q17" s="118"/>
      <c r="R17" s="118"/>
      <c r="S17" s="118" t="str">
        <f>IF(OR(S18+S19&gt;24,T18+T19&gt;16,S18-T19&gt;12,S19-T18&gt;12,S18&lt;T19,S19&lt;T18,S18+T18-T19&gt;12,S19+T19-T18&gt;12),"error"," ")</f>
        <v> </v>
      </c>
      <c r="T17" s="118"/>
      <c r="U17" s="120"/>
      <c r="V17" s="76"/>
      <c r="W17" s="9"/>
      <c r="X17" s="9"/>
      <c r="Y17" s="9"/>
      <c r="Z17" s="9"/>
      <c r="AA17" s="9"/>
      <c r="AB17" s="140"/>
      <c r="AC17" s="12">
        <v>1</v>
      </c>
      <c r="AD17" s="12">
        <v>2</v>
      </c>
      <c r="AE17" s="12">
        <v>3</v>
      </c>
      <c r="AF17" s="12">
        <v>4</v>
      </c>
      <c r="AG17" s="12"/>
      <c r="AH17" s="12"/>
      <c r="AI17" s="12"/>
      <c r="AJ17" s="371"/>
      <c r="AK17" s="258"/>
      <c r="AL17" s="160"/>
      <c r="AM17" s="148">
        <v>1</v>
      </c>
      <c r="AN17" s="148">
        <v>2</v>
      </c>
      <c r="AO17" s="148">
        <v>3</v>
      </c>
      <c r="AP17" s="149">
        <v>4</v>
      </c>
      <c r="AQ17" s="132"/>
      <c r="AR17" s="150"/>
      <c r="AS17" s="91"/>
      <c r="AT17" s="91"/>
      <c r="AU17" s="91"/>
      <c r="AV17" s="12"/>
      <c r="AW17" s="12"/>
      <c r="AX17" s="389" t="s">
        <v>43</v>
      </c>
      <c r="AY17" s="390"/>
      <c r="AZ17" s="390"/>
      <c r="BA17" s="391"/>
      <c r="BB17" s="389" t="s">
        <v>45</v>
      </c>
      <c r="BC17" s="392"/>
      <c r="BD17" s="392"/>
      <c r="BE17" s="393"/>
      <c r="BF17" s="389" t="s">
        <v>46</v>
      </c>
      <c r="BG17" s="392"/>
      <c r="BH17" s="392"/>
      <c r="BI17" s="393"/>
      <c r="BJ17" s="389" t="s">
        <v>47</v>
      </c>
      <c r="BK17" s="392"/>
      <c r="BL17" s="392"/>
      <c r="BM17" s="393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65" s="9" customFormat="1" ht="24.75" customHeight="1" thickBot="1">
      <c r="A18" s="376"/>
      <c r="B18" s="167">
        <v>1</v>
      </c>
      <c r="C18" s="60"/>
      <c r="D18" s="61" t="str">
        <f>+Teams!C16</f>
        <v>CityBots</v>
      </c>
      <c r="E18" s="13">
        <f>(F18*$F$4)+(G18*$G$4)+(IF(H18="y",$H$4,0))+(IF(I18="y",$I$4,0))+(J18*$J$4)+(K18*$K$4)+(L18*$L$4)+(M18*$M$4)+(N18*$N$4)+(O18*$O$4)+(P18*$P$4)+(Q18*$Q$4)+(R18*$R$4)+(S18*$S$4)+(T18*$T$4)+(U18*$U$4)</f>
        <v>220</v>
      </c>
      <c r="F18" s="114">
        <v>3</v>
      </c>
      <c r="G18" s="114">
        <v>4</v>
      </c>
      <c r="H18" s="114" t="s">
        <v>139</v>
      </c>
      <c r="I18" s="114" t="s">
        <v>139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>
        <v>4</v>
      </c>
      <c r="T18" s="114">
        <v>7</v>
      </c>
      <c r="U18" s="114"/>
      <c r="V18" s="67"/>
      <c r="AB18" s="140" t="s">
        <v>2</v>
      </c>
      <c r="AC18" s="12"/>
      <c r="AD18" s="12"/>
      <c r="AE18" s="12"/>
      <c r="AF18" s="12"/>
      <c r="AG18" s="12"/>
      <c r="AH18" s="12"/>
      <c r="AI18" s="12"/>
      <c r="AJ18" s="371"/>
      <c r="AK18" s="258">
        <v>10</v>
      </c>
      <c r="AL18" s="161"/>
      <c r="AM18" s="12">
        <v>8</v>
      </c>
      <c r="AN18" s="12">
        <v>4</v>
      </c>
      <c r="AO18" s="12">
        <v>0</v>
      </c>
      <c r="AP18" s="12">
        <v>0</v>
      </c>
      <c r="AQ18" s="12" t="s">
        <v>71</v>
      </c>
      <c r="AR18" s="141"/>
      <c r="AS18" s="12"/>
      <c r="AT18" s="12"/>
      <c r="AU18" s="12"/>
      <c r="AV18" s="12"/>
      <c r="AW18" s="12"/>
      <c r="AX18" s="301"/>
      <c r="AY18" s="302" t="s">
        <v>132</v>
      </c>
      <c r="AZ18" s="302" t="s">
        <v>3</v>
      </c>
      <c r="BA18" s="300" t="s">
        <v>133</v>
      </c>
      <c r="BB18" s="300"/>
      <c r="BC18" s="302" t="s">
        <v>132</v>
      </c>
      <c r="BD18" s="302" t="s">
        <v>3</v>
      </c>
      <c r="BE18" s="300" t="s">
        <v>133</v>
      </c>
      <c r="BF18" s="300"/>
      <c r="BG18" s="302" t="s">
        <v>132</v>
      </c>
      <c r="BH18" s="303" t="s">
        <v>3</v>
      </c>
      <c r="BI18" s="300" t="s">
        <v>133</v>
      </c>
      <c r="BJ18" s="300"/>
      <c r="BK18" s="302" t="s">
        <v>132</v>
      </c>
      <c r="BL18" s="302" t="s">
        <v>3</v>
      </c>
      <c r="BM18" s="304" t="s">
        <v>133</v>
      </c>
    </row>
    <row r="19" spans="1:65" s="9" customFormat="1" ht="24.75" customHeight="1" thickBot="1">
      <c r="A19" s="377"/>
      <c r="B19" s="168">
        <v>2</v>
      </c>
      <c r="C19" s="65"/>
      <c r="D19" s="61" t="str">
        <f>+Teams!C17</f>
        <v>FLL Girls</v>
      </c>
      <c r="E19" s="13">
        <f>(F19*$F$4)+(G19*$G$4)+(IF(H19="y",$H$4,0))+(IF(I19="y",$I$4,0))+(J19*$J$4)+(K19*$K$4)+(L19*$L$4)+(M19*$M$4)+(N19*$N$4)+(O19*$O$4)+(P19*$P$4)+(Q19*$Q$4)+(R19*$R$4)+(S19*$S$4)+(T19*$T$4)+(U19*$U$4)</f>
        <v>80</v>
      </c>
      <c r="F19" s="114"/>
      <c r="G19" s="114">
        <v>1</v>
      </c>
      <c r="H19" s="114" t="s">
        <v>139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>
        <v>10</v>
      </c>
      <c r="T19" s="114"/>
      <c r="U19" s="114"/>
      <c r="V19" s="68"/>
      <c r="AB19" s="140" t="str">
        <f aca="true" t="shared" si="25" ref="AB19:AC28">+AB6</f>
        <v>TigerBots</v>
      </c>
      <c r="AC19" s="12">
        <f t="shared" si="25"/>
        <v>100</v>
      </c>
      <c r="AD19" s="12">
        <f>IF(OR(AD6=AC6,AD6=AE6,AD6=AF6),AD6+0.01,AD6)</f>
        <v>108</v>
      </c>
      <c r="AE19" s="12">
        <f>IF(OR(AE6=AC6,AE6=AF6),AE6+0.02,AE6)</f>
        <v>340</v>
      </c>
      <c r="AF19" s="12">
        <f>IF(AF6=AC6,AF6+0.03,AF6)</f>
        <v>284</v>
      </c>
      <c r="AG19" s="12"/>
      <c r="AH19" s="12"/>
      <c r="AI19" s="12"/>
      <c r="AJ19" s="371"/>
      <c r="AK19" s="258">
        <v>9</v>
      </c>
      <c r="AL19" s="161"/>
      <c r="AM19" s="12">
        <v>16</v>
      </c>
      <c r="AN19" s="12">
        <v>8</v>
      </c>
      <c r="AO19" s="12">
        <v>0</v>
      </c>
      <c r="AP19" s="12">
        <v>0</v>
      </c>
      <c r="AQ19" s="12" t="s">
        <v>90</v>
      </c>
      <c r="AR19" s="141"/>
      <c r="AS19" s="12"/>
      <c r="AT19" s="12"/>
      <c r="AU19" s="12"/>
      <c r="AV19" s="12"/>
      <c r="AW19" s="12"/>
      <c r="AX19" s="305"/>
      <c r="AY19" s="306">
        <v>1</v>
      </c>
      <c r="AZ19" s="329" t="s">
        <v>82</v>
      </c>
      <c r="BA19" s="330">
        <v>264</v>
      </c>
      <c r="BB19" s="331"/>
      <c r="BC19" s="307">
        <v>1</v>
      </c>
      <c r="BD19" s="367" t="s">
        <v>76</v>
      </c>
      <c r="BE19" s="368">
        <v>244</v>
      </c>
      <c r="BF19" s="332"/>
      <c r="BG19" s="306">
        <v>1</v>
      </c>
      <c r="BH19" s="369" t="s">
        <v>76</v>
      </c>
      <c r="BI19" s="333">
        <v>257.3333333333333</v>
      </c>
      <c r="BJ19" s="325"/>
      <c r="BK19" s="308">
        <v>1</v>
      </c>
      <c r="BL19" s="359" t="s">
        <v>76</v>
      </c>
      <c r="BM19" s="362">
        <v>257.3333333333333</v>
      </c>
    </row>
    <row r="20" spans="2:65" s="12" customFormat="1" ht="18" customHeight="1" thickBot="1">
      <c r="B20" s="169"/>
      <c r="C20" s="94"/>
      <c r="D20" s="95"/>
      <c r="E20" s="96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71"/>
      <c r="AB20" s="140" t="str">
        <f t="shared" si="25"/>
        <v>CIS Techies</v>
      </c>
      <c r="AC20" s="12">
        <f t="shared" si="25"/>
        <v>72</v>
      </c>
      <c r="AD20" s="12">
        <f aca="true" t="shared" si="26" ref="AD20:AD28">IF(OR(AD7=AC7,AD7=AE7,AD7=AF7),AD7+0.01,AD7)</f>
        <v>136</v>
      </c>
      <c r="AE20" s="12">
        <f aca="true" t="shared" si="27" ref="AE20:AE28">IF(OR(AE7=AC7,AE7=AF7),AE7+0.02,AE7)</f>
        <v>124</v>
      </c>
      <c r="AF20" s="12">
        <f aca="true" t="shared" si="28" ref="AF20:AF28">IF(AF7=AC7,AF7+0.03,AF7)</f>
        <v>144</v>
      </c>
      <c r="AJ20" s="371"/>
      <c r="AK20" s="258">
        <v>8</v>
      </c>
      <c r="AL20" s="161"/>
      <c r="AM20" s="12">
        <v>32</v>
      </c>
      <c r="AN20" s="12">
        <v>28</v>
      </c>
      <c r="AO20" s="12">
        <v>0</v>
      </c>
      <c r="AP20" s="12">
        <v>0</v>
      </c>
      <c r="AQ20" s="12" t="s">
        <v>82</v>
      </c>
      <c r="AR20" s="141"/>
      <c r="AX20" s="309"/>
      <c r="AY20" s="310">
        <v>2</v>
      </c>
      <c r="AZ20" s="334" t="s">
        <v>76</v>
      </c>
      <c r="BA20" s="335">
        <v>228</v>
      </c>
      <c r="BB20" s="336"/>
      <c r="BC20" s="308">
        <v>2</v>
      </c>
      <c r="BD20" s="337" t="s">
        <v>93</v>
      </c>
      <c r="BE20" s="338">
        <v>232</v>
      </c>
      <c r="BF20" s="339"/>
      <c r="BG20" s="310">
        <v>2</v>
      </c>
      <c r="BH20" s="342" t="s">
        <v>82</v>
      </c>
      <c r="BI20" s="341">
        <v>236</v>
      </c>
      <c r="BJ20" s="325"/>
      <c r="BK20" s="308">
        <v>2</v>
      </c>
      <c r="BL20" s="360" t="s">
        <v>82</v>
      </c>
      <c r="BM20" s="363">
        <v>245.33333333333334</v>
      </c>
    </row>
    <row r="21" spans="1:80" s="36" customFormat="1" ht="20.25" customHeight="1" thickBot="1">
      <c r="A21" s="375" t="s">
        <v>45</v>
      </c>
      <c r="B21" s="73" t="s">
        <v>30</v>
      </c>
      <c r="C21" s="72" t="s">
        <v>31</v>
      </c>
      <c r="D21" s="73" t="s">
        <v>3</v>
      </c>
      <c r="E21" s="116"/>
      <c r="F21" s="117"/>
      <c r="G21" s="118"/>
      <c r="H21" s="118"/>
      <c r="I21" s="118"/>
      <c r="J21" s="118"/>
      <c r="K21" s="118" t="str">
        <f>IF(OR((SUM($K22:$O22)&gt;4),(SUM($K23:$O23)&gt;4)),"Error"," ")</f>
        <v> </v>
      </c>
      <c r="L21" s="118" t="str">
        <f>IF(OR((SUM($K22:$O22)&gt;4),(SUM($K23:$O23)&gt;4)),"Error"," ")</f>
        <v> </v>
      </c>
      <c r="M21" s="118" t="str">
        <f>IF(OR((SUM($K22:$O22)&gt;4),(SUM($K23:$O23)&gt;4)),"Error"," ")</f>
        <v> </v>
      </c>
      <c r="N21" s="118" t="str">
        <f>IF(OR((SUM($K22:$O22)&gt;4),(SUM($K23:$O23)&gt;4)),"Error"," ")</f>
        <v> </v>
      </c>
      <c r="O21" s="118" t="str">
        <f>IF(OR((SUM($K22:$O22)&gt;4),(SUM($K23:$O23)&gt;4)),"Error"," ")</f>
        <v> </v>
      </c>
      <c r="P21" s="119" t="str">
        <f>IF(OR(($P22+2*$Q22+3*$R22)&gt;3,($P23+2*$Q23+3*$R23&gt;3)),"Too many Houses"," ")</f>
        <v> </v>
      </c>
      <c r="Q21" s="118"/>
      <c r="R21" s="118"/>
      <c r="S21" s="118" t="str">
        <f>IF(OR(S22+S23&gt;24,T22+T23&gt;16,S22-T23&gt;12,S23-T22&gt;12,S22&lt;T23,S23&lt;T22,S22+T22-T23&gt;12,S23+T23-T22&gt;12),"error"," ")</f>
        <v> </v>
      </c>
      <c r="T21" s="118"/>
      <c r="U21" s="120"/>
      <c r="V21" s="39"/>
      <c r="W21" s="9"/>
      <c r="X21" s="9"/>
      <c r="Y21" s="9"/>
      <c r="Z21" s="9"/>
      <c r="AA21" s="9"/>
      <c r="AB21" s="140" t="str">
        <f t="shared" si="25"/>
        <v>DogBots</v>
      </c>
      <c r="AC21" s="12">
        <f t="shared" si="25"/>
        <v>128</v>
      </c>
      <c r="AD21" s="12">
        <f t="shared" si="26"/>
        <v>164</v>
      </c>
      <c r="AE21" s="12">
        <f t="shared" si="27"/>
        <v>196</v>
      </c>
      <c r="AF21" s="12">
        <f t="shared" si="28"/>
        <v>172</v>
      </c>
      <c r="AG21" s="12"/>
      <c r="AH21" s="12"/>
      <c r="AI21" s="12"/>
      <c r="AJ21" s="371"/>
      <c r="AK21" s="258">
        <v>7</v>
      </c>
      <c r="AL21" s="9"/>
      <c r="AM21" s="12">
        <v>40</v>
      </c>
      <c r="AN21" s="12">
        <v>8</v>
      </c>
      <c r="AO21" s="12">
        <v>0</v>
      </c>
      <c r="AP21" s="12">
        <v>0</v>
      </c>
      <c r="AQ21" s="12" t="s">
        <v>94</v>
      </c>
      <c r="AR21" s="141"/>
      <c r="AS21" s="12"/>
      <c r="AT21" s="12"/>
      <c r="AU21" s="12"/>
      <c r="AV21" s="12"/>
      <c r="AW21" s="12"/>
      <c r="AX21" s="309"/>
      <c r="AY21" s="310">
        <v>3</v>
      </c>
      <c r="AZ21" s="334" t="s">
        <v>93</v>
      </c>
      <c r="BA21" s="335">
        <v>220</v>
      </c>
      <c r="BB21" s="336"/>
      <c r="BC21" s="308">
        <v>3</v>
      </c>
      <c r="BD21" s="337" t="s">
        <v>82</v>
      </c>
      <c r="BE21" s="338">
        <v>230</v>
      </c>
      <c r="BF21" s="311"/>
      <c r="BG21" s="310">
        <v>3</v>
      </c>
      <c r="BH21" s="324" t="s">
        <v>93</v>
      </c>
      <c r="BI21" s="358">
        <v>208</v>
      </c>
      <c r="BJ21" s="325"/>
      <c r="BK21" s="308">
        <v>3</v>
      </c>
      <c r="BL21" s="361" t="s">
        <v>71</v>
      </c>
      <c r="BM21" s="363">
        <v>244</v>
      </c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65" s="9" customFormat="1" ht="24.75" customHeight="1" thickBot="1">
      <c r="A22" s="376"/>
      <c r="B22" s="167">
        <v>2</v>
      </c>
      <c r="C22" s="60"/>
      <c r="D22" s="61" t="str">
        <f>+D6</f>
        <v>TigerBots</v>
      </c>
      <c r="E22" s="13">
        <f>(F22*$F$4)+(G22*$G$4)+(IF(H22="y",$H$4,0))+(IF(I22="y",$I$4,0))+(J22*$J$4)+(K22*$K$4)+(L22*$L$4)+(M22*$M$4)+(N22*$N$4)+(O22*$O$4)+(P22*$P$4)+(Q22*$Q$4)+(R22*$R$4)+(S22*$S$4)+(T22*$T$4)+(U22*$U$4)</f>
        <v>108</v>
      </c>
      <c r="F22" s="114">
        <v>3</v>
      </c>
      <c r="G22" s="114">
        <v>4</v>
      </c>
      <c r="H22" s="114" t="s">
        <v>139</v>
      </c>
      <c r="I22" s="114"/>
      <c r="J22" s="114"/>
      <c r="K22" s="114"/>
      <c r="L22" s="114"/>
      <c r="M22" s="114"/>
      <c r="N22" s="114"/>
      <c r="O22" s="114"/>
      <c r="P22" s="114">
        <v>1</v>
      </c>
      <c r="Q22" s="114"/>
      <c r="R22" s="114"/>
      <c r="S22" s="114">
        <v>3</v>
      </c>
      <c r="T22" s="114"/>
      <c r="U22" s="114"/>
      <c r="V22" s="67"/>
      <c r="AB22" s="140" t="str">
        <f t="shared" si="25"/>
        <v>Priory Panthers</v>
      </c>
      <c r="AC22" s="12">
        <f t="shared" si="25"/>
        <v>84</v>
      </c>
      <c r="AD22" s="12">
        <f t="shared" si="26"/>
        <v>96</v>
      </c>
      <c r="AE22" s="12">
        <f t="shared" si="27"/>
        <v>132</v>
      </c>
      <c r="AF22" s="12">
        <f t="shared" si="28"/>
        <v>76</v>
      </c>
      <c r="AG22" s="12"/>
      <c r="AH22" s="12"/>
      <c r="AI22" s="12"/>
      <c r="AJ22" s="371"/>
      <c r="AK22" s="258">
        <v>6</v>
      </c>
      <c r="AL22" s="161"/>
      <c r="AM22" s="12">
        <v>48</v>
      </c>
      <c r="AN22" s="12">
        <v>9</v>
      </c>
      <c r="AO22" s="12">
        <v>0</v>
      </c>
      <c r="AP22" s="12">
        <v>0</v>
      </c>
      <c r="AQ22" s="12" t="s">
        <v>93</v>
      </c>
      <c r="AR22" s="141"/>
      <c r="AS22" s="12"/>
      <c r="AT22" s="12"/>
      <c r="AU22" s="12"/>
      <c r="AV22" s="12"/>
      <c r="AW22" s="12"/>
      <c r="AX22" s="309"/>
      <c r="AY22" s="310">
        <v>4</v>
      </c>
      <c r="AZ22" s="334" t="s">
        <v>94</v>
      </c>
      <c r="BA22" s="335">
        <v>128</v>
      </c>
      <c r="BB22" s="336"/>
      <c r="BC22" s="308">
        <v>4</v>
      </c>
      <c r="BD22" s="337" t="s">
        <v>94</v>
      </c>
      <c r="BE22" s="338">
        <v>146</v>
      </c>
      <c r="BF22" s="339"/>
      <c r="BG22" s="310">
        <v>4</v>
      </c>
      <c r="BH22" s="340" t="s">
        <v>71</v>
      </c>
      <c r="BI22" s="341">
        <v>182.66666666666666</v>
      </c>
      <c r="BJ22" s="325"/>
      <c r="BK22" s="308">
        <v>4</v>
      </c>
      <c r="BL22" s="360" t="s">
        <v>93</v>
      </c>
      <c r="BM22" s="363">
        <v>241.33333333333334</v>
      </c>
    </row>
    <row r="23" spans="1:65" s="9" customFormat="1" ht="24.75" customHeight="1" thickBot="1">
      <c r="A23" s="376"/>
      <c r="B23" s="168">
        <v>1</v>
      </c>
      <c r="C23" s="65"/>
      <c r="D23" s="125" t="str">
        <f>+D10</f>
        <v>Priory Panthers</v>
      </c>
      <c r="E23" s="13">
        <f>(F23*$F$4)+(G23*$G$4)+(IF(H23="y",$H$4,0))+(IF(I23="y",$I$4,0))+(J23*$J$4)+(K23*$K$4)+(L23*$L$4)+(M23*$M$4)+(N23*$N$4)+(O23*$O$4)+(P23*$P$4)+(Q23*$Q$4)+(R23*$R$4)+(S23*$S$4)+(T23*$T$4)+(U23*$U$4)</f>
        <v>96</v>
      </c>
      <c r="F23" s="114"/>
      <c r="G23" s="114">
        <v>4</v>
      </c>
      <c r="H23" s="114" t="s">
        <v>139</v>
      </c>
      <c r="I23" s="114"/>
      <c r="J23" s="114"/>
      <c r="K23" s="114"/>
      <c r="L23" s="114"/>
      <c r="M23" s="114"/>
      <c r="N23" s="114"/>
      <c r="O23" s="114"/>
      <c r="P23" s="114"/>
      <c r="Q23" s="114">
        <v>1</v>
      </c>
      <c r="R23" s="114"/>
      <c r="S23" s="114">
        <v>1</v>
      </c>
      <c r="T23" s="114"/>
      <c r="U23" s="114"/>
      <c r="V23" s="69"/>
      <c r="AB23" s="140" t="str">
        <f t="shared" si="25"/>
        <v>Castilleja</v>
      </c>
      <c r="AC23" s="12">
        <f t="shared" si="25"/>
        <v>120</v>
      </c>
      <c r="AD23" s="12">
        <f t="shared" si="26"/>
        <v>160</v>
      </c>
      <c r="AE23" s="12">
        <f t="shared" si="27"/>
        <v>68</v>
      </c>
      <c r="AF23" s="12">
        <f t="shared" si="28"/>
        <v>96</v>
      </c>
      <c r="AG23" s="12"/>
      <c r="AH23" s="12"/>
      <c r="AI23" s="12"/>
      <c r="AJ23" s="371"/>
      <c r="AK23" s="258">
        <v>5</v>
      </c>
      <c r="AL23" s="161"/>
      <c r="AM23" s="12">
        <v>50</v>
      </c>
      <c r="AN23" s="12">
        <v>24</v>
      </c>
      <c r="AO23" s="12">
        <v>0</v>
      </c>
      <c r="AP23" s="12">
        <v>0</v>
      </c>
      <c r="AQ23" s="12" t="s">
        <v>98</v>
      </c>
      <c r="AR23" s="141"/>
      <c r="AS23" s="12"/>
      <c r="AT23" s="12"/>
      <c r="AU23" s="12"/>
      <c r="AV23" s="12"/>
      <c r="AW23" s="12"/>
      <c r="AX23" s="309"/>
      <c r="AY23" s="310">
        <v>5</v>
      </c>
      <c r="AZ23" s="334" t="s">
        <v>92</v>
      </c>
      <c r="BA23" s="335">
        <v>120</v>
      </c>
      <c r="BB23" s="336"/>
      <c r="BC23" s="308">
        <v>5</v>
      </c>
      <c r="BD23" s="337" t="s">
        <v>92</v>
      </c>
      <c r="BE23" s="338">
        <v>140</v>
      </c>
      <c r="BF23" s="339"/>
      <c r="BG23" s="310">
        <v>5</v>
      </c>
      <c r="BH23" s="342" t="s">
        <v>94</v>
      </c>
      <c r="BI23" s="341">
        <v>162.66666666666666</v>
      </c>
      <c r="BJ23" s="325"/>
      <c r="BK23" s="308">
        <v>5</v>
      </c>
      <c r="BL23" s="360" t="s">
        <v>94</v>
      </c>
      <c r="BM23" s="363">
        <v>177.33333333333334</v>
      </c>
    </row>
    <row r="24" spans="1:80" s="36" customFormat="1" ht="17.25" customHeight="1" thickBot="1">
      <c r="A24" s="376"/>
      <c r="B24" s="73" t="s">
        <v>30</v>
      </c>
      <c r="C24" s="72" t="s">
        <v>31</v>
      </c>
      <c r="D24" s="73" t="s">
        <v>3</v>
      </c>
      <c r="E24" s="116"/>
      <c r="F24" s="117"/>
      <c r="G24" s="118"/>
      <c r="H24" s="118"/>
      <c r="I24" s="118"/>
      <c r="J24" s="118"/>
      <c r="K24" s="118" t="str">
        <f>IF(OR((SUM($K25:$O25)&gt;4),(SUM($K26:$O26)&gt;4)),"Error"," ")</f>
        <v> </v>
      </c>
      <c r="L24" s="118" t="str">
        <f>IF(OR((SUM($K25:$O25)&gt;4),(SUM($K26:$O26)&gt;4)),"Error"," ")</f>
        <v> </v>
      </c>
      <c r="M24" s="118" t="str">
        <f>IF(OR((SUM($K25:$O25)&gt;4),(SUM($K26:$O26)&gt;4)),"Error"," ")</f>
        <v> </v>
      </c>
      <c r="N24" s="118" t="str">
        <f>IF(OR((SUM($K25:$O25)&gt;4),(SUM($K26:$O26)&gt;4)),"Error"," ")</f>
        <v> </v>
      </c>
      <c r="O24" s="118" t="str">
        <f>IF(OR((SUM($K25:$O25)&gt;4),(SUM($K26:$O26)&gt;4)),"Error"," ")</f>
        <v> </v>
      </c>
      <c r="P24" s="119" t="str">
        <f>IF(OR(($P25+2*$Q25+3*$R25)&gt;3,($P26+2*$Q26+3*$R26&gt;3)),"Too many Houses"," ")</f>
        <v> </v>
      </c>
      <c r="Q24" s="118"/>
      <c r="R24" s="118"/>
      <c r="S24" s="118" t="str">
        <f>IF(OR(S25+S26&gt;24,T25+T26&gt;16,S25-T26&gt;12,S26-T25&gt;12,S25&lt;T26,S26&lt;T25,S25+T25-T26&gt;12,S26+T26-T25&gt;12),"error"," ")</f>
        <v> </v>
      </c>
      <c r="T24" s="118"/>
      <c r="U24" s="120"/>
      <c r="V24" s="76"/>
      <c r="W24" s="9"/>
      <c r="X24" s="9"/>
      <c r="Y24" s="9"/>
      <c r="Z24" s="9"/>
      <c r="AA24" s="9"/>
      <c r="AB24" s="140" t="str">
        <f t="shared" si="25"/>
        <v>Loma Prieta</v>
      </c>
      <c r="AC24" s="12">
        <f t="shared" si="25"/>
        <v>264</v>
      </c>
      <c r="AD24" s="12">
        <f t="shared" si="26"/>
        <v>196</v>
      </c>
      <c r="AE24" s="12">
        <f t="shared" si="27"/>
        <v>248</v>
      </c>
      <c r="AF24" s="12">
        <f t="shared" si="28"/>
        <v>224</v>
      </c>
      <c r="AG24" s="12"/>
      <c r="AH24" s="12"/>
      <c r="AI24" s="12"/>
      <c r="AJ24" s="371"/>
      <c r="AK24" s="258">
        <v>4</v>
      </c>
      <c r="AL24" s="161"/>
      <c r="AM24" s="12">
        <v>56</v>
      </c>
      <c r="AN24" s="12">
        <v>8</v>
      </c>
      <c r="AO24" s="12">
        <v>0</v>
      </c>
      <c r="AP24" s="12">
        <v>0</v>
      </c>
      <c r="AQ24" s="12" t="s">
        <v>76</v>
      </c>
      <c r="AR24" s="141"/>
      <c r="AS24" s="12"/>
      <c r="AT24" s="12"/>
      <c r="AU24" s="12"/>
      <c r="AV24" s="12"/>
      <c r="AW24" s="12"/>
      <c r="AX24" s="309"/>
      <c r="AY24" s="310">
        <v>6</v>
      </c>
      <c r="AZ24" s="334" t="s">
        <v>71</v>
      </c>
      <c r="BA24" s="335">
        <v>100</v>
      </c>
      <c r="BB24" s="336"/>
      <c r="BC24" s="308">
        <v>6</v>
      </c>
      <c r="BD24" s="337" t="s">
        <v>71</v>
      </c>
      <c r="BE24" s="338">
        <v>104</v>
      </c>
      <c r="BF24" s="339"/>
      <c r="BG24" s="310">
        <v>6</v>
      </c>
      <c r="BH24" s="342" t="s">
        <v>92</v>
      </c>
      <c r="BI24" s="341">
        <v>116</v>
      </c>
      <c r="BJ24" s="325"/>
      <c r="BK24" s="308">
        <v>6</v>
      </c>
      <c r="BL24" s="360" t="s">
        <v>90</v>
      </c>
      <c r="BM24" s="363">
        <v>134.66666666666666</v>
      </c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65" s="9" customFormat="1" ht="24.75" customHeight="1" thickBot="1">
      <c r="A25" s="376"/>
      <c r="B25" s="167">
        <v>2</v>
      </c>
      <c r="C25" s="60"/>
      <c r="D25" s="61" t="str">
        <f>+D9</f>
        <v>DogBots</v>
      </c>
      <c r="E25" s="13">
        <f>(F25*$F$4)+(G25*$G$4)+(IF(H25="y",$H$4,0))+(IF(I25="y",$I$4,0))+(J25*$J$4)+(K25*$K$4)+(L25*$L$4)+(M25*$M$4)+(N25*$N$4)+(O25*$O$4)+(P25*$P$4)+(Q25*$Q$4)+(R25*$R$4)+(S25*$S$4)+(T25*$T$4)+(U25*$U$4)</f>
        <v>164</v>
      </c>
      <c r="F25" s="114">
        <v>4</v>
      </c>
      <c r="G25" s="114">
        <v>4</v>
      </c>
      <c r="H25" s="114" t="s">
        <v>139</v>
      </c>
      <c r="I25" s="114" t="s">
        <v>139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>
        <v>9</v>
      </c>
      <c r="T25" s="114"/>
      <c r="U25" s="114"/>
      <c r="V25" s="11"/>
      <c r="AB25" s="140" t="str">
        <f t="shared" si="25"/>
        <v>Evil Eagles</v>
      </c>
      <c r="AC25" s="12">
        <f t="shared" si="25"/>
        <v>76</v>
      </c>
      <c r="AD25" s="12">
        <f t="shared" si="26"/>
        <v>100.01</v>
      </c>
      <c r="AE25" s="12">
        <f t="shared" si="27"/>
        <v>72</v>
      </c>
      <c r="AF25" s="12">
        <f t="shared" si="28"/>
        <v>100</v>
      </c>
      <c r="AG25" s="12"/>
      <c r="AH25" s="12"/>
      <c r="AI25" s="12"/>
      <c r="AJ25" s="371"/>
      <c r="AK25" s="258">
        <v>3</v>
      </c>
      <c r="AL25" s="161"/>
      <c r="AM25" s="12">
        <v>60</v>
      </c>
      <c r="AN25" s="12">
        <v>16</v>
      </c>
      <c r="AO25" s="12">
        <v>0</v>
      </c>
      <c r="AP25" s="12">
        <v>0</v>
      </c>
      <c r="AQ25" s="12" t="s">
        <v>92</v>
      </c>
      <c r="AR25" s="147"/>
      <c r="AS25" s="71"/>
      <c r="AT25" s="71"/>
      <c r="AU25" s="71"/>
      <c r="AV25" s="12"/>
      <c r="AW25" s="12"/>
      <c r="AX25" s="309"/>
      <c r="AY25" s="310">
        <v>7</v>
      </c>
      <c r="AZ25" s="334" t="s">
        <v>91</v>
      </c>
      <c r="BA25" s="335">
        <v>84</v>
      </c>
      <c r="BB25" s="336"/>
      <c r="BC25" s="308">
        <v>7</v>
      </c>
      <c r="BD25" s="337" t="s">
        <v>90</v>
      </c>
      <c r="BE25" s="338">
        <v>104</v>
      </c>
      <c r="BF25" s="339"/>
      <c r="BG25" s="310">
        <v>7</v>
      </c>
      <c r="BH25" s="340" t="s">
        <v>81</v>
      </c>
      <c r="BI25" s="341">
        <v>113.33333333333333</v>
      </c>
      <c r="BJ25" s="325"/>
      <c r="BK25" s="308">
        <v>7</v>
      </c>
      <c r="BL25" s="360" t="s">
        <v>92</v>
      </c>
      <c r="BM25" s="363">
        <v>125.33333333333333</v>
      </c>
    </row>
    <row r="26" spans="1:65" s="57" customFormat="1" ht="25.5" customHeight="1" thickBot="1">
      <c r="A26" s="376"/>
      <c r="B26" s="168">
        <v>1</v>
      </c>
      <c r="C26" s="65"/>
      <c r="D26" s="125" t="str">
        <f>+D13</f>
        <v>Loma Prieta</v>
      </c>
      <c r="E26" s="13">
        <f>(F26*$F$4)+(G26*$G$4)+(IF(H26="y",$H$4,0))+(IF(I26="y",$I$4,0))+(J26*$J$4)+(K26*$K$4)+(L26*$L$4)+(M26*$M$4)+(N26*$N$4)+(O26*$O$4)+(P26*$P$4)+(Q26*$Q$4)+(R26*$R$4)+(S26*$S$4)+(T26*$T$4)+(U26*$U$4)</f>
        <v>196</v>
      </c>
      <c r="F26" s="114">
        <v>4</v>
      </c>
      <c r="G26" s="114">
        <v>4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>
        <v>1</v>
      </c>
      <c r="S26" s="114">
        <v>2</v>
      </c>
      <c r="T26" s="114">
        <v>7</v>
      </c>
      <c r="U26" s="114"/>
      <c r="V26" s="71"/>
      <c r="AB26" s="140" t="str">
        <f t="shared" si="25"/>
        <v>Tie-Dye Bots</v>
      </c>
      <c r="AC26" s="12">
        <f t="shared" si="25"/>
        <v>228</v>
      </c>
      <c r="AD26" s="12">
        <f t="shared" si="26"/>
        <v>260</v>
      </c>
      <c r="AE26" s="12">
        <f t="shared" si="27"/>
        <v>284</v>
      </c>
      <c r="AF26" s="12">
        <f t="shared" si="28"/>
        <v>140</v>
      </c>
      <c r="AG26" s="71"/>
      <c r="AH26" s="71"/>
      <c r="AI26" s="71"/>
      <c r="AJ26" s="371"/>
      <c r="AK26" s="258">
        <v>2</v>
      </c>
      <c r="AL26" s="161"/>
      <c r="AM26" s="12">
        <v>64</v>
      </c>
      <c r="AN26" s="12">
        <v>10</v>
      </c>
      <c r="AO26" s="12">
        <v>0</v>
      </c>
      <c r="AP26" s="12">
        <v>0</v>
      </c>
      <c r="AQ26" s="12" t="s">
        <v>81</v>
      </c>
      <c r="AR26" s="141"/>
      <c r="AS26" s="12"/>
      <c r="AT26" s="12"/>
      <c r="AU26" s="12"/>
      <c r="AV26" s="71"/>
      <c r="AW26" s="71"/>
      <c r="AX26" s="312"/>
      <c r="AY26" s="313">
        <v>8</v>
      </c>
      <c r="AZ26" s="334" t="s">
        <v>81</v>
      </c>
      <c r="BA26" s="335">
        <v>80</v>
      </c>
      <c r="BB26" s="343"/>
      <c r="BC26" s="314">
        <v>8</v>
      </c>
      <c r="BD26" s="337" t="s">
        <v>81</v>
      </c>
      <c r="BE26" s="338">
        <v>92</v>
      </c>
      <c r="BF26" s="339"/>
      <c r="BG26" s="313">
        <v>8</v>
      </c>
      <c r="BH26" s="342" t="s">
        <v>90</v>
      </c>
      <c r="BI26" s="341">
        <v>110.66666666666667</v>
      </c>
      <c r="BJ26" s="326"/>
      <c r="BK26" s="314">
        <v>8</v>
      </c>
      <c r="BL26" s="360" t="s">
        <v>81</v>
      </c>
      <c r="BM26" s="363">
        <v>116</v>
      </c>
    </row>
    <row r="27" spans="1:80" s="36" customFormat="1" ht="17.25" customHeight="1" thickBot="1">
      <c r="A27" s="376"/>
      <c r="B27" s="73" t="s">
        <v>30</v>
      </c>
      <c r="C27" s="72" t="s">
        <v>31</v>
      </c>
      <c r="D27" s="73" t="s">
        <v>3</v>
      </c>
      <c r="E27" s="116"/>
      <c r="F27" s="117"/>
      <c r="G27" s="118"/>
      <c r="H27" s="118"/>
      <c r="I27" s="118"/>
      <c r="J27" s="118"/>
      <c r="K27" s="118" t="str">
        <f>IF(OR((SUM($K28:$O28)&gt;4),(SUM($K29:$O29)&gt;4)),"Error"," ")</f>
        <v> </v>
      </c>
      <c r="L27" s="118" t="str">
        <f>IF(OR((SUM($K28:$O28)&gt;4),(SUM($K29:$O29)&gt;4)),"Error"," ")</f>
        <v> </v>
      </c>
      <c r="M27" s="118" t="str">
        <f>IF(OR((SUM($K28:$O28)&gt;4),(SUM($K29:$O29)&gt;4)),"Error"," ")</f>
        <v> </v>
      </c>
      <c r="N27" s="118" t="str">
        <f>IF(OR((SUM($K28:$O28)&gt;4),(SUM($K29:$O29)&gt;4)),"Error"," ")</f>
        <v> </v>
      </c>
      <c r="O27" s="118" t="str">
        <f>IF(OR((SUM($K28:$O28)&gt;4),(SUM($K29:$O29)&gt;4)),"Error"," ")</f>
        <v> </v>
      </c>
      <c r="P27" s="119" t="str">
        <f>IF(OR(($P28+2*$Q28+3*$R28)&gt;3,($P29+2*$Q29+3*$R29&gt;3)),"Too many Houses"," ")</f>
        <v> </v>
      </c>
      <c r="Q27" s="118"/>
      <c r="R27" s="118"/>
      <c r="S27" s="118" t="str">
        <f>IF(OR(S28+S29&gt;24,T28+T29&gt;16,S28-T29&gt;12,S29-T28&gt;12,S28&lt;T29,S29&lt;T28,S28+T28-T29&gt;12,S29+T29-T28&gt;12),"error"," ")</f>
        <v> </v>
      </c>
      <c r="T27" s="118"/>
      <c r="U27" s="120"/>
      <c r="V27" s="76"/>
      <c r="W27" s="9"/>
      <c r="X27" s="9"/>
      <c r="Y27" s="9"/>
      <c r="Z27" s="9"/>
      <c r="AA27" s="9"/>
      <c r="AB27" s="140" t="str">
        <f t="shared" si="25"/>
        <v>CityBots</v>
      </c>
      <c r="AC27" s="12">
        <f t="shared" si="25"/>
        <v>220</v>
      </c>
      <c r="AD27" s="12">
        <f t="shared" si="26"/>
        <v>244</v>
      </c>
      <c r="AE27" s="12">
        <f t="shared" si="27"/>
        <v>160</v>
      </c>
      <c r="AF27" s="12">
        <f t="shared" si="28"/>
        <v>260</v>
      </c>
      <c r="AG27" s="12"/>
      <c r="AH27" s="12"/>
      <c r="AI27" s="12"/>
      <c r="AJ27" s="396"/>
      <c r="AK27" s="259">
        <v>1</v>
      </c>
      <c r="AL27" s="162"/>
      <c r="AM27" s="142">
        <v>96</v>
      </c>
      <c r="AN27" s="142">
        <v>8</v>
      </c>
      <c r="AO27" s="142">
        <v>0</v>
      </c>
      <c r="AP27" s="142">
        <v>0</v>
      </c>
      <c r="AQ27" s="142" t="s">
        <v>91</v>
      </c>
      <c r="AR27" s="143"/>
      <c r="AS27" s="12"/>
      <c r="AT27" s="12"/>
      <c r="AU27" s="12"/>
      <c r="AV27" s="12"/>
      <c r="AW27" s="12"/>
      <c r="AX27" s="309"/>
      <c r="AY27" s="310">
        <v>9</v>
      </c>
      <c r="AZ27" s="334" t="s">
        <v>77</v>
      </c>
      <c r="BA27" s="335">
        <v>76</v>
      </c>
      <c r="BB27" s="336"/>
      <c r="BC27" s="308">
        <v>9</v>
      </c>
      <c r="BD27" s="337" t="s">
        <v>91</v>
      </c>
      <c r="BE27" s="338">
        <v>90</v>
      </c>
      <c r="BF27" s="339"/>
      <c r="BG27" s="310">
        <v>9</v>
      </c>
      <c r="BH27" s="342" t="s">
        <v>91</v>
      </c>
      <c r="BI27" s="341">
        <v>104</v>
      </c>
      <c r="BJ27" s="325"/>
      <c r="BK27" s="308">
        <v>9</v>
      </c>
      <c r="BL27" s="360" t="s">
        <v>91</v>
      </c>
      <c r="BM27" s="363">
        <v>104</v>
      </c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65" s="57" customFormat="1" ht="23.25" thickBot="1">
      <c r="A28" s="376"/>
      <c r="B28" s="167">
        <v>2</v>
      </c>
      <c r="C28" s="60"/>
      <c r="D28" s="61" t="str">
        <f>+D12</f>
        <v>Castilleja</v>
      </c>
      <c r="E28" s="13">
        <f>(F28*$F$4)+(G28*$G$4)+(IF(H28="y",$H$4,0))+(IF(I28="y",$I$4,0))+(J28*$J$4)+(K28*$K$4)+(L28*$L$4)+(M28*$M$4)+(N28*$N$4)+(O28*$O$4)+(P28*$P$4)+(Q28*$Q$4)+(R28*$R$4)+(S28*$S$4)+(T28*$T$4)+(U28*$U$4)</f>
        <v>160</v>
      </c>
      <c r="F28" s="114"/>
      <c r="G28" s="114">
        <v>4</v>
      </c>
      <c r="H28" s="114" t="s">
        <v>139</v>
      </c>
      <c r="I28" s="114"/>
      <c r="J28" s="114"/>
      <c r="K28" s="114">
        <v>4</v>
      </c>
      <c r="L28" s="114"/>
      <c r="M28" s="114"/>
      <c r="N28" s="114"/>
      <c r="O28" s="114"/>
      <c r="P28" s="114"/>
      <c r="Q28" s="114">
        <v>1</v>
      </c>
      <c r="R28" s="114"/>
      <c r="S28" s="114">
        <v>11</v>
      </c>
      <c r="T28" s="114"/>
      <c r="U28" s="114"/>
      <c r="AB28" s="140" t="str">
        <f t="shared" si="25"/>
        <v>FLL Girls</v>
      </c>
      <c r="AC28" s="12">
        <f t="shared" si="25"/>
        <v>80</v>
      </c>
      <c r="AD28" s="12">
        <f t="shared" si="26"/>
        <v>104</v>
      </c>
      <c r="AE28" s="12">
        <f t="shared" si="27"/>
        <v>156</v>
      </c>
      <c r="AF28" s="12">
        <f t="shared" si="28"/>
        <v>88</v>
      </c>
      <c r="AG28" s="151"/>
      <c r="AH28" s="151"/>
      <c r="AI28" s="151"/>
      <c r="AJ28" s="151"/>
      <c r="AK28" s="151"/>
      <c r="AL28" s="152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312"/>
      <c r="AY28" s="313">
        <v>10</v>
      </c>
      <c r="AZ28" s="334" t="s">
        <v>90</v>
      </c>
      <c r="BA28" s="335">
        <v>72</v>
      </c>
      <c r="BB28" s="343"/>
      <c r="BC28" s="314">
        <v>10</v>
      </c>
      <c r="BD28" s="337" t="s">
        <v>77</v>
      </c>
      <c r="BE28" s="338">
        <v>88</v>
      </c>
      <c r="BF28" s="339"/>
      <c r="BG28" s="313">
        <v>10</v>
      </c>
      <c r="BH28" s="342" t="s">
        <v>77</v>
      </c>
      <c r="BI28" s="341">
        <v>82.66666666666667</v>
      </c>
      <c r="BJ28" s="326"/>
      <c r="BK28" s="314">
        <v>10</v>
      </c>
      <c r="BL28" s="360" t="s">
        <v>77</v>
      </c>
      <c r="BM28" s="363">
        <v>92</v>
      </c>
    </row>
    <row r="29" spans="1:65" s="57" customFormat="1" ht="25.5" customHeight="1" thickBot="1">
      <c r="A29" s="376"/>
      <c r="B29" s="168">
        <v>1</v>
      </c>
      <c r="C29" s="65"/>
      <c r="D29" s="125" t="str">
        <f>+D16</f>
        <v>Tie-Dye Bots</v>
      </c>
      <c r="E29" s="13">
        <f>(F29*$F$4)+(G29*$G$4)+(IF(H29="y",$H$4,0))+(IF(I29="y",$I$4,0))+(J29*$J$4)+(K29*$K$4)+(L29*$L$4)+(M29*$M$4)+(N29*$N$4)+(O29*$O$4)+(P29*$P$4)+(Q29*$Q$4)+(R29*$R$4)+(S29*$S$4)+(T29*$T$4)+(U29*$U$4)</f>
        <v>260</v>
      </c>
      <c r="F29" s="114">
        <v>4</v>
      </c>
      <c r="G29" s="114">
        <v>4</v>
      </c>
      <c r="H29" s="114" t="s">
        <v>139</v>
      </c>
      <c r="I29" s="114" t="s">
        <v>139</v>
      </c>
      <c r="J29" s="114"/>
      <c r="K29" s="114"/>
      <c r="L29" s="114"/>
      <c r="M29" s="114"/>
      <c r="N29" s="114"/>
      <c r="O29" s="114"/>
      <c r="P29" s="114"/>
      <c r="Q29" s="114">
        <v>1</v>
      </c>
      <c r="R29" s="114"/>
      <c r="S29" s="114">
        <v>2</v>
      </c>
      <c r="T29" s="114">
        <v>8</v>
      </c>
      <c r="U29" s="114"/>
      <c r="AL29" s="133"/>
      <c r="AX29" s="315"/>
      <c r="AY29" s="344"/>
      <c r="AZ29" s="344"/>
      <c r="BA29" s="345"/>
      <c r="BB29" s="346"/>
      <c r="BC29" s="347"/>
      <c r="BD29" s="347"/>
      <c r="BE29" s="348"/>
      <c r="BF29" s="349"/>
      <c r="BG29" s="350"/>
      <c r="BH29" s="351"/>
      <c r="BI29" s="352"/>
      <c r="BJ29" s="327"/>
      <c r="BK29" s="327"/>
      <c r="BL29" s="327"/>
      <c r="BM29" s="328"/>
    </row>
    <row r="30" spans="1:61" ht="17.25" customHeight="1" thickBot="1">
      <c r="A30" s="376"/>
      <c r="B30" s="73" t="s">
        <v>30</v>
      </c>
      <c r="C30" s="72" t="s">
        <v>31</v>
      </c>
      <c r="D30" s="73" t="s">
        <v>3</v>
      </c>
      <c r="E30" s="116"/>
      <c r="F30" s="117"/>
      <c r="G30" s="118"/>
      <c r="H30" s="118"/>
      <c r="I30" s="118"/>
      <c r="J30" s="118"/>
      <c r="K30" s="118" t="str">
        <f>IF(OR((SUM($K31:$O31)&gt;4),(SUM($K32:$O32)&gt;4)),"Error"," ")</f>
        <v> </v>
      </c>
      <c r="L30" s="118" t="str">
        <f>IF(OR((SUM($K31:$O31)&gt;4),(SUM($K32:$O32)&gt;4)),"Error"," ")</f>
        <v> </v>
      </c>
      <c r="M30" s="118" t="str">
        <f>IF(OR((SUM($K31:$O31)&gt;4),(SUM($K32:$O32)&gt;4)),"Error"," ")</f>
        <v> </v>
      </c>
      <c r="N30" s="118" t="str">
        <f>IF(OR((SUM($K31:$O31)&gt;4),(SUM($K32:$O32)&gt;4)),"Error"," ")</f>
        <v> </v>
      </c>
      <c r="O30" s="118" t="str">
        <f>IF(OR((SUM($K31:$O31)&gt;4),(SUM($K32:$O32)&gt;4)),"Error"," ")</f>
        <v> </v>
      </c>
      <c r="P30" s="119" t="str">
        <f>IF(OR(($P31+2*$Q31+3*$R31)&gt;3,($P32+2*$Q32+3*$R32&gt;3)),"Too many Houses"," ")</f>
        <v> </v>
      </c>
      <c r="Q30" s="118"/>
      <c r="R30" s="118"/>
      <c r="S30" s="118" t="str">
        <f>IF(OR(S31+S32&gt;24,T31+T32&gt;16,S31-T32&gt;12,S32-T31&gt;12,S31&lt;T32,S32&lt;T31,S31+T31-T32&gt;12,S32+T32-T31&gt;12),"error"," ")</f>
        <v> </v>
      </c>
      <c r="T30" s="118"/>
      <c r="U30" s="120"/>
      <c r="AL30" s="133"/>
      <c r="BC30" s="90"/>
      <c r="BD30" s="90"/>
      <c r="BE30" s="90"/>
      <c r="BF30" s="90"/>
      <c r="BG30" s="90"/>
      <c r="BH30" s="299"/>
      <c r="BI30" s="90"/>
    </row>
    <row r="31" spans="1:61" ht="23.25" thickBot="1">
      <c r="A31" s="376"/>
      <c r="B31" s="167">
        <v>2</v>
      </c>
      <c r="C31" s="60"/>
      <c r="D31" s="61" t="str">
        <f>+D15</f>
        <v>Evil Eagles</v>
      </c>
      <c r="E31" s="13">
        <f>(F31*$F$4)+(G31*$G$4)+(IF(H31="y",$H$4,0))+(IF(I31="y",$I$4,0))+(J31*$J$4)+(K31*$K$4)+(L31*$L$4)+(M31*$M$4)+(N31*$N$4)+(O31*$O$4)+(P31*$P$4)+(Q31*$Q$4)+(R31*$R$4)+(S31*$S$4)+(T31*$T$4)+(U31*$U$4)</f>
        <v>100</v>
      </c>
      <c r="F31" s="114">
        <v>4</v>
      </c>
      <c r="G31" s="114">
        <v>3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>
        <v>1</v>
      </c>
      <c r="R31" s="114"/>
      <c r="S31" s="114">
        <v>4</v>
      </c>
      <c r="T31" s="114"/>
      <c r="U31" s="114"/>
      <c r="AL31" s="133"/>
      <c r="BC31" s="90"/>
      <c r="BD31" s="90"/>
      <c r="BE31" s="90"/>
      <c r="BF31" s="90"/>
      <c r="BG31" s="90"/>
      <c r="BH31" s="299"/>
      <c r="BI31" s="90"/>
    </row>
    <row r="32" spans="1:61" ht="24" thickBot="1">
      <c r="A32" s="376"/>
      <c r="B32" s="168">
        <v>1</v>
      </c>
      <c r="C32" s="65"/>
      <c r="D32" s="125" t="str">
        <f>+D19</f>
        <v>FLL Girls</v>
      </c>
      <c r="E32" s="13">
        <f>(F32*$F$4)+(G32*$G$4)+(IF(H32="y",$H$4,0))+(IF(I32="y",$I$4,0))+(J32*$J$4)+(K32*$K$4)+(L32*$L$4)+(M32*$M$4)+(N32*$N$4)+(O32*$O$4)+(P32*$P$4)+(Q32*$Q$4)+(R32*$R$4)+(S32*$S$4)+(T32*$T$4)+(U32*$U$4)</f>
        <v>104</v>
      </c>
      <c r="F32" s="114">
        <v>1</v>
      </c>
      <c r="G32" s="114">
        <v>4</v>
      </c>
      <c r="H32" s="114" t="s">
        <v>139</v>
      </c>
      <c r="I32" s="114"/>
      <c r="J32" s="114"/>
      <c r="K32" s="114"/>
      <c r="L32" s="114"/>
      <c r="M32" s="114"/>
      <c r="N32" s="114"/>
      <c r="O32" s="114"/>
      <c r="P32" s="114"/>
      <c r="Q32" s="114">
        <v>1</v>
      </c>
      <c r="R32" s="114"/>
      <c r="S32" s="114">
        <v>1</v>
      </c>
      <c r="T32" s="114"/>
      <c r="U32" s="114"/>
      <c r="AL32" s="133"/>
      <c r="BC32" s="90"/>
      <c r="BD32" s="90"/>
      <c r="BE32" s="90"/>
      <c r="BF32" s="90"/>
      <c r="BG32" s="90"/>
      <c r="BH32" s="299"/>
      <c r="BI32" s="90"/>
    </row>
    <row r="33" spans="1:61" ht="17.25" customHeight="1" thickBot="1">
      <c r="A33" s="376"/>
      <c r="B33" s="73" t="s">
        <v>30</v>
      </c>
      <c r="C33" s="72" t="s">
        <v>31</v>
      </c>
      <c r="D33" s="73" t="s">
        <v>3</v>
      </c>
      <c r="E33" s="116"/>
      <c r="F33" s="117"/>
      <c r="G33" s="118"/>
      <c r="H33" s="118"/>
      <c r="I33" s="118"/>
      <c r="J33" s="118"/>
      <c r="K33" s="118" t="str">
        <f>IF(OR((SUM($K34:$O34)&gt;4),(SUM($K35:$O35)&gt;4)),"Error"," ")</f>
        <v> </v>
      </c>
      <c r="L33" s="118" t="str">
        <f>IF(OR((SUM($K34:$O34)&gt;4),(SUM($K35:$O35)&gt;4)),"Error"," ")</f>
        <v> </v>
      </c>
      <c r="M33" s="118" t="str">
        <f>IF(OR((SUM($K34:$O34)&gt;4),(SUM($K35:$O35)&gt;4)),"Error"," ")</f>
        <v> </v>
      </c>
      <c r="N33" s="118" t="str">
        <f>IF(OR((SUM($K34:$O34)&gt;4),(SUM($K35:$O35)&gt;4)),"Error"," ")</f>
        <v> </v>
      </c>
      <c r="O33" s="118" t="str">
        <f>IF(OR((SUM($K34:$O34)&gt;4),(SUM($K35:$O35)&gt;4)),"Error"," ")</f>
        <v> </v>
      </c>
      <c r="P33" s="119" t="str">
        <f>IF(OR(($P34+2*$Q34+3*$R34)&gt;3,($P35+2*$Q35+3*$R35&gt;3)),"Too many Houses"," ")</f>
        <v> </v>
      </c>
      <c r="Q33" s="118"/>
      <c r="R33" s="118"/>
      <c r="S33" s="118" t="str">
        <f>IF(OR(S34+S35&gt;24,T34+T35&gt;16,S34-T35&gt;12,S35-T34&gt;12,S34&lt;T35,S35&lt;T34,S34+T34-T35&gt;12,S35+T35-T34&gt;12),"error"," ")</f>
        <v> </v>
      </c>
      <c r="T33" s="118"/>
      <c r="U33" s="120"/>
      <c r="AL33" s="133"/>
      <c r="BC33" s="90"/>
      <c r="BD33" s="90"/>
      <c r="BE33" s="90"/>
      <c r="BF33" s="90"/>
      <c r="BG33" s="90"/>
      <c r="BH33" s="299"/>
      <c r="BI33" s="90"/>
    </row>
    <row r="34" spans="1:61" ht="23.25" thickBot="1">
      <c r="A34" s="376"/>
      <c r="B34" s="167">
        <v>2</v>
      </c>
      <c r="C34" s="60"/>
      <c r="D34" s="61" t="str">
        <f>+D18</f>
        <v>CityBots</v>
      </c>
      <c r="E34" s="13">
        <f>(F34*$F$4)+(G34*$G$4)+(IF(H34="y",$H$4,0))+(IF(I34="y",$I$4,0))+(J34*$J$4)+(K34*$K$4)+(L34*$L$4)+(M34*$M$4)+(N34*$N$4)+(O34*$O$4)+(P34*$P$4)+(Q34*$Q$4)+(R34*$R$4)+(S34*$S$4)+(T34*$T$4)+(U34*$U$4)</f>
        <v>244</v>
      </c>
      <c r="F34" s="114">
        <v>4</v>
      </c>
      <c r="G34" s="114">
        <v>4</v>
      </c>
      <c r="H34" s="114" t="s">
        <v>139</v>
      </c>
      <c r="I34" s="114" t="s">
        <v>139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>
        <v>8</v>
      </c>
      <c r="T34" s="114">
        <v>7</v>
      </c>
      <c r="U34" s="114"/>
      <c r="BC34" s="90"/>
      <c r="BD34" s="90"/>
      <c r="BE34" s="90"/>
      <c r="BF34" s="90"/>
      <c r="BG34" s="90"/>
      <c r="BH34" s="299"/>
      <c r="BI34" s="90"/>
    </row>
    <row r="35" spans="1:61" ht="24" thickBot="1">
      <c r="A35" s="377"/>
      <c r="B35" s="168">
        <v>1</v>
      </c>
      <c r="C35" s="65"/>
      <c r="D35" s="125" t="str">
        <f>+D7</f>
        <v>CIS Techies</v>
      </c>
      <c r="E35" s="13">
        <f>(F35*$F$4)+(G35*$G$4)+(IF(H35="y",$H$4,0))+(IF(I35="y",$I$4,0))+(J35*$J$4)+(K35*$K$4)+(L35*$L$4)+(M35*$M$4)+(N35*$N$4)+(O35*$O$4)+(P35*$P$4)+(Q35*$Q$4)+(R35*$R$4)+(S35*$S$4)+(T35*$T$4)+(U35*$U$4)</f>
        <v>136</v>
      </c>
      <c r="F35" s="114">
        <v>1</v>
      </c>
      <c r="G35" s="114">
        <v>4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>
        <v>12</v>
      </c>
      <c r="T35" s="114">
        <v>4</v>
      </c>
      <c r="U35" s="114"/>
      <c r="BC35" s="90"/>
      <c r="BD35" s="90"/>
      <c r="BE35" s="90"/>
      <c r="BF35" s="90"/>
      <c r="BG35" s="90"/>
      <c r="BH35" s="299"/>
      <c r="BI35" s="90"/>
    </row>
    <row r="36" spans="2:21" ht="6.75" customHeight="1" thickBot="1">
      <c r="B36" s="169"/>
      <c r="C36" s="94"/>
      <c r="D36" s="95"/>
      <c r="E36" s="9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</row>
    <row r="37" spans="1:61" ht="17.25" customHeight="1" thickBot="1">
      <c r="A37" s="375" t="s">
        <v>46</v>
      </c>
      <c r="B37" s="73" t="s">
        <v>30</v>
      </c>
      <c r="C37" s="72" t="s">
        <v>31</v>
      </c>
      <c r="D37" s="73" t="s">
        <v>3</v>
      </c>
      <c r="E37" s="116"/>
      <c r="F37" s="117"/>
      <c r="G37" s="118"/>
      <c r="H37" s="118"/>
      <c r="I37" s="118"/>
      <c r="J37" s="118"/>
      <c r="K37" s="118" t="str">
        <f>IF(OR((SUM($K38:$O38)&gt;4),(SUM($K39:$O39)&gt;4)),"Error"," ")</f>
        <v> </v>
      </c>
      <c r="L37" s="118" t="str">
        <f>IF(OR((SUM($K38:$O38)&gt;4),(SUM($K39:$O39)&gt;4)),"Error"," ")</f>
        <v> </v>
      </c>
      <c r="M37" s="118" t="str">
        <f>IF(OR((SUM($K38:$O38)&gt;4),(SUM($K39:$O39)&gt;4)),"Error"," ")</f>
        <v> </v>
      </c>
      <c r="N37" s="118" t="str">
        <f>IF(OR((SUM($K38:$O38)&gt;4),(SUM($K39:$O39)&gt;4)),"Error"," ")</f>
        <v> </v>
      </c>
      <c r="O37" s="118" t="str">
        <f>IF(OR((SUM($K38:$O38)&gt;4),(SUM($K39:$O39)&gt;4)),"Error"," ")</f>
        <v> </v>
      </c>
      <c r="P37" s="119" t="str">
        <f>IF(OR(($P38+2*$Q38+3*$R38)&gt;3,($P39+2*$Q39+3*$R39&gt;3)),"Too many Houses"," ")</f>
        <v> </v>
      </c>
      <c r="Q37" s="118"/>
      <c r="R37" s="118"/>
      <c r="S37" s="118" t="str">
        <f>IF(OR(S38+S39&gt;24,T38+T39&gt;16,S38-T39&gt;12,S39-T38&gt;12,S38&lt;T39,S39&lt;T38,S38+T38-T39&gt;12,S39+T39-T38&gt;12),"error"," ")</f>
        <v> </v>
      </c>
      <c r="T37" s="118"/>
      <c r="U37" s="120"/>
      <c r="BC37" s="383"/>
      <c r="BD37" s="282"/>
      <c r="BE37" s="282"/>
      <c r="BF37" s="282"/>
      <c r="BG37" s="282"/>
      <c r="BH37" s="282"/>
      <c r="BI37" s="282"/>
    </row>
    <row r="38" spans="1:61" ht="23.25" thickBot="1">
      <c r="A38" s="376"/>
      <c r="B38" s="167">
        <v>1</v>
      </c>
      <c r="C38" s="60"/>
      <c r="D38" s="61" t="str">
        <f>+D22</f>
        <v>TigerBots</v>
      </c>
      <c r="E38" s="13">
        <f>(F38*$F$4)+(G38*$G$4)+(IF(H38="y",$H$4,0))+(IF(I38="y",$I$4,0))+(J38*$J$4)+(K38*$K$4)+(L38*$L$4)+(M38*$M$4)+(N38*$N$4)+(O38*$O$4)+(P38*$P$4)+(Q38*$Q$4)+(R38*$R$4)+(S38*$S$4)+(T38*$T$4)+(U38*$U$4)</f>
        <v>340</v>
      </c>
      <c r="F38" s="114">
        <v>4</v>
      </c>
      <c r="G38" s="114">
        <v>4</v>
      </c>
      <c r="H38" s="114" t="s">
        <v>139</v>
      </c>
      <c r="I38" s="114" t="s">
        <v>139</v>
      </c>
      <c r="J38" s="114"/>
      <c r="K38" s="114"/>
      <c r="L38" s="114"/>
      <c r="M38" s="114"/>
      <c r="N38" s="114"/>
      <c r="O38" s="114">
        <v>4</v>
      </c>
      <c r="P38" s="114">
        <v>1</v>
      </c>
      <c r="Q38" s="114">
        <v>1</v>
      </c>
      <c r="R38" s="114"/>
      <c r="S38" s="114">
        <v>10</v>
      </c>
      <c r="T38" s="114">
        <v>8</v>
      </c>
      <c r="U38" s="114"/>
      <c r="BC38" s="385"/>
      <c r="BD38" s="90"/>
      <c r="BE38" s="90"/>
      <c r="BF38" s="90"/>
      <c r="BG38" s="90"/>
      <c r="BH38" s="299"/>
      <c r="BI38" s="90"/>
    </row>
    <row r="39" spans="1:61" ht="24" thickBot="1">
      <c r="A39" s="376"/>
      <c r="B39" s="168">
        <v>2</v>
      </c>
      <c r="C39" s="65"/>
      <c r="D39" s="125" t="str">
        <f>+D26</f>
        <v>Loma Prieta</v>
      </c>
      <c r="E39" s="13">
        <f>(F39*$F$4)+(G39*$G$4)+(IF(H39="y",$H$4,0))+(IF(I39="y",$I$4,0))+(J39*$J$4)+(K39*$K$4)+(L39*$L$4)+(M39*$M$4)+(N39*$N$4)+(O39*$O$4)+(P39*$P$4)+(Q39*$Q$4)+(R39*$R$4)+(S39*$S$4)+(T39*$T$4)+(U39*$U$4)</f>
        <v>248</v>
      </c>
      <c r="F39" s="114">
        <v>4</v>
      </c>
      <c r="G39" s="114">
        <v>2</v>
      </c>
      <c r="H39" s="114" t="s">
        <v>139</v>
      </c>
      <c r="I39" s="114"/>
      <c r="J39" s="114"/>
      <c r="K39" s="114"/>
      <c r="L39" s="114"/>
      <c r="M39" s="114"/>
      <c r="N39" s="114"/>
      <c r="O39" s="114">
        <v>4</v>
      </c>
      <c r="P39" s="114"/>
      <c r="Q39" s="114"/>
      <c r="R39" s="114"/>
      <c r="S39" s="114">
        <v>8</v>
      </c>
      <c r="T39" s="114">
        <v>8</v>
      </c>
      <c r="U39" s="114"/>
      <c r="BC39" s="385"/>
      <c r="BD39" s="90"/>
      <c r="BE39" s="90"/>
      <c r="BF39" s="90"/>
      <c r="BG39" s="90"/>
      <c r="BH39" s="299"/>
      <c r="BI39" s="90"/>
    </row>
    <row r="40" spans="1:61" ht="17.25" customHeight="1" thickBot="1">
      <c r="A40" s="376"/>
      <c r="B40" s="73" t="s">
        <v>30</v>
      </c>
      <c r="C40" s="72" t="s">
        <v>31</v>
      </c>
      <c r="D40" s="73" t="s">
        <v>3</v>
      </c>
      <c r="E40" s="116"/>
      <c r="F40" s="117"/>
      <c r="G40" s="118"/>
      <c r="H40" s="118"/>
      <c r="I40" s="118"/>
      <c r="J40" s="118"/>
      <c r="K40" s="118" t="str">
        <f>IF(OR((SUM($K41:$O41)&gt;4),(SUM($K42:$O42)&gt;4)),"Error"," ")</f>
        <v> </v>
      </c>
      <c r="L40" s="118" t="str">
        <f>IF(OR((SUM($K41:$O41)&gt;4),(SUM($K42:$O42)&gt;4)),"Error"," ")</f>
        <v> </v>
      </c>
      <c r="M40" s="118" t="str">
        <f>IF(OR((SUM($K41:$O41)&gt;4),(SUM($K42:$O42)&gt;4)),"Error"," ")</f>
        <v> </v>
      </c>
      <c r="N40" s="118" t="str">
        <f>IF(OR((SUM($K41:$O41)&gt;4),(SUM($K42:$O42)&gt;4)),"Error"," ")</f>
        <v> </v>
      </c>
      <c r="O40" s="118" t="str">
        <f>IF(OR((SUM($K41:$O41)&gt;4),(SUM($K42:$O42)&gt;4)),"Error"," ")</f>
        <v> </v>
      </c>
      <c r="P40" s="119" t="str">
        <f>IF(OR(($P41+2*$Q41+3*$R41)&gt;3,($P42+2*$Q42+3*$R42&gt;3)),"Too many Houses"," ")</f>
        <v> </v>
      </c>
      <c r="Q40" s="118"/>
      <c r="R40" s="118"/>
      <c r="S40" s="118" t="str">
        <f>IF(OR(S41+S42&gt;24,T41+T42&gt;16,S41-T42&gt;12,S42-T41&gt;12,S41&lt;T42,S42&lt;T41,S41+T41-T42&gt;12,S42+T42-T41&gt;12),"error"," ")</f>
        <v> </v>
      </c>
      <c r="T40" s="118"/>
      <c r="U40" s="120"/>
      <c r="BC40" s="385"/>
      <c r="BD40" s="90"/>
      <c r="BE40" s="90"/>
      <c r="BF40" s="90"/>
      <c r="BG40" s="90"/>
      <c r="BH40" s="299"/>
      <c r="BI40" s="90"/>
    </row>
    <row r="41" spans="1:61" ht="23.25" thickBot="1">
      <c r="A41" s="376"/>
      <c r="B41" s="167">
        <v>1</v>
      </c>
      <c r="C41" s="60"/>
      <c r="D41" s="61" t="str">
        <f>+D25</f>
        <v>DogBots</v>
      </c>
      <c r="E41" s="13">
        <f>(F41*$F$4)+(G41*$G$4)+(IF(H41="y",$H$4,0))+(IF(I41="y",$I$4,0))+(J41*$J$4)+(K41*$K$4)+(L41*$L$4)+(M41*$M$4)+(N41*$N$4)+(O41*$O$4)+(P41*$P$4)+(Q41*$Q$4)+(R41*$R$4)+(S41*$S$4)+(T41*$T$4)+(U41*$U$4)</f>
        <v>196</v>
      </c>
      <c r="F41" s="114">
        <v>3</v>
      </c>
      <c r="G41" s="114">
        <v>4</v>
      </c>
      <c r="H41" s="114" t="s">
        <v>139</v>
      </c>
      <c r="I41" s="114"/>
      <c r="J41" s="114"/>
      <c r="K41" s="114"/>
      <c r="L41" s="114"/>
      <c r="M41" s="114"/>
      <c r="N41" s="114"/>
      <c r="O41" s="114"/>
      <c r="P41" s="114"/>
      <c r="Q41" s="114">
        <v>1</v>
      </c>
      <c r="R41" s="114"/>
      <c r="S41" s="114">
        <v>11</v>
      </c>
      <c r="T41" s="114">
        <v>3</v>
      </c>
      <c r="U41" s="114"/>
      <c r="BC41" s="385"/>
      <c r="BD41" s="90"/>
      <c r="BE41" s="90"/>
      <c r="BF41" s="90"/>
      <c r="BG41" s="90"/>
      <c r="BH41" s="299"/>
      <c r="BI41" s="90"/>
    </row>
    <row r="42" spans="1:61" ht="24" thickBot="1">
      <c r="A42" s="376"/>
      <c r="B42" s="168">
        <v>2</v>
      </c>
      <c r="C42" s="65"/>
      <c r="D42" s="125" t="str">
        <f>+D29</f>
        <v>Tie-Dye Bots</v>
      </c>
      <c r="E42" s="13">
        <f>(F42*$F$4)+(G42*$G$4)+(IF(H42="y",$H$4,0))+(IF(I42="y",$I$4,0))+(J42*$J$4)+(K42*$K$4)+(L42*$L$4)+(M42*$M$4)+(N42*$N$4)+(O42*$O$4)+(P42*$P$4)+(Q42*$Q$4)+(R42*$R$4)+(S42*$S$4)+(T42*$T$4)+(U42*$U$4)</f>
        <v>284</v>
      </c>
      <c r="F42" s="114">
        <v>4</v>
      </c>
      <c r="G42" s="114">
        <v>4</v>
      </c>
      <c r="H42" s="114" t="s">
        <v>139</v>
      </c>
      <c r="I42" s="114"/>
      <c r="J42" s="114"/>
      <c r="K42" s="114"/>
      <c r="L42" s="114"/>
      <c r="M42" s="114"/>
      <c r="N42" s="114"/>
      <c r="O42" s="114">
        <v>4</v>
      </c>
      <c r="P42" s="114"/>
      <c r="Q42" s="114">
        <v>1</v>
      </c>
      <c r="R42" s="114"/>
      <c r="S42" s="114">
        <v>6</v>
      </c>
      <c r="T42" s="114">
        <v>8</v>
      </c>
      <c r="U42" s="114"/>
      <c r="BC42" s="385"/>
      <c r="BD42" s="90"/>
      <c r="BE42" s="90"/>
      <c r="BF42" s="90"/>
      <c r="BG42" s="90"/>
      <c r="BH42" s="299"/>
      <c r="BI42" s="90"/>
    </row>
    <row r="43" spans="1:61" ht="17.25" customHeight="1" thickBot="1">
      <c r="A43" s="376"/>
      <c r="B43" s="73" t="s">
        <v>30</v>
      </c>
      <c r="C43" s="72" t="s">
        <v>31</v>
      </c>
      <c r="D43" s="73" t="s">
        <v>3</v>
      </c>
      <c r="E43" s="116"/>
      <c r="F43" s="117"/>
      <c r="G43" s="118"/>
      <c r="H43" s="118"/>
      <c r="I43" s="118"/>
      <c r="J43" s="118"/>
      <c r="K43" s="118" t="str">
        <f>IF(OR((SUM($K44:$O44)&gt;4),(SUM($K45:$O45)&gt;4)),"Error"," ")</f>
        <v> </v>
      </c>
      <c r="L43" s="118" t="str">
        <f>IF(OR((SUM($K44:$O44)&gt;4),(SUM($K45:$O45)&gt;4)),"Error"," ")</f>
        <v> </v>
      </c>
      <c r="M43" s="118" t="str">
        <f>IF(OR((SUM($K44:$O44)&gt;4),(SUM($K45:$O45)&gt;4)),"Error"," ")</f>
        <v> </v>
      </c>
      <c r="N43" s="118" t="str">
        <f>IF(OR((SUM($K44:$O44)&gt;4),(SUM($K45:$O45)&gt;4)),"Error"," ")</f>
        <v> </v>
      </c>
      <c r="O43" s="118" t="str">
        <f>IF(OR((SUM($K44:$O44)&gt;4),(SUM($K45:$O45)&gt;4)),"Error"," ")</f>
        <v> </v>
      </c>
      <c r="P43" s="119" t="str">
        <f>IF(OR(($P44+2*$Q44+3*$R44)&gt;3,($P45+2*$Q45+3*$R45&gt;3)),"Too many Houses"," ")</f>
        <v> </v>
      </c>
      <c r="Q43" s="118"/>
      <c r="R43" s="118"/>
      <c r="S43" s="118" t="str">
        <f>IF(OR(S44+S45&gt;24,T44+T45&gt;16,S44-T45&gt;12,S45-T44&gt;12,S44&lt;T45,S45&lt;T44,S44+T44-T45&gt;12,S45+T45-T44&gt;12),"error"," ")</f>
        <v> </v>
      </c>
      <c r="T43" s="118"/>
      <c r="U43" s="120"/>
      <c r="BC43" s="385"/>
      <c r="BD43" s="90"/>
      <c r="BE43" s="90"/>
      <c r="BF43" s="90"/>
      <c r="BG43" s="90"/>
      <c r="BH43" s="299"/>
      <c r="BI43" s="90"/>
    </row>
    <row r="44" spans="1:61" ht="23.25" thickBot="1">
      <c r="A44" s="376"/>
      <c r="B44" s="167">
        <v>1</v>
      </c>
      <c r="C44" s="60"/>
      <c r="D44" s="61" t="str">
        <f>+D28</f>
        <v>Castilleja</v>
      </c>
      <c r="E44" s="13">
        <f>(F44*$F$4)+(G44*$G$4)+(IF(H44="y",$H$4,0))+(IF(I44="y",$I$4,0))+(J44*$J$4)+(K44*$K$4)+(L44*$L$4)+(M44*$M$4)+(N44*$N$4)+(O44*$O$4)+(P44*$P$4)+(Q44*$Q$4)+(R44*$R$4)+(S44*$S$4)+(T44*$T$4)+(U44*$U$4)</f>
        <v>68</v>
      </c>
      <c r="F44" s="114">
        <v>1</v>
      </c>
      <c r="G44" s="114">
        <v>4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>
        <v>1</v>
      </c>
      <c r="R44" s="114"/>
      <c r="S44" s="114"/>
      <c r="T44" s="114"/>
      <c r="U44" s="114"/>
      <c r="BC44" s="385"/>
      <c r="BD44" s="90"/>
      <c r="BE44" s="90"/>
      <c r="BF44" s="90"/>
      <c r="BG44" s="90"/>
      <c r="BH44" s="299"/>
      <c r="BI44" s="90"/>
    </row>
    <row r="45" spans="1:61" ht="24" thickBot="1">
      <c r="A45" s="376"/>
      <c r="B45" s="168">
        <v>2</v>
      </c>
      <c r="C45" s="65"/>
      <c r="D45" s="125" t="str">
        <f>+D32</f>
        <v>FLL Girls</v>
      </c>
      <c r="E45" s="13">
        <f>(F45*$F$4)+(G45*$G$4)+(IF(H45="y",$H$4,0))+(IF(I45="y",$I$4,0))+(J45*$J$4)+(K45*$K$4)+(L45*$L$4)+(M45*$M$4)+(N45*$N$4)+(O45*$O$4)+(P45*$P$4)+(Q45*$Q$4)+(R45*$R$4)+(S45*$S$4)+(T45*$T$4)+(U45*$U$4)</f>
        <v>156</v>
      </c>
      <c r="F45" s="114">
        <v>4</v>
      </c>
      <c r="G45" s="114">
        <v>4</v>
      </c>
      <c r="H45" s="114" t="s">
        <v>139</v>
      </c>
      <c r="I45" s="114"/>
      <c r="J45" s="114"/>
      <c r="K45" s="114"/>
      <c r="L45" s="114">
        <v>4</v>
      </c>
      <c r="M45" s="114"/>
      <c r="N45" s="114"/>
      <c r="O45" s="114"/>
      <c r="P45" s="114"/>
      <c r="Q45" s="114">
        <v>1</v>
      </c>
      <c r="R45" s="114"/>
      <c r="S45" s="114">
        <v>1</v>
      </c>
      <c r="T45" s="114"/>
      <c r="U45" s="114"/>
      <c r="BC45" s="385"/>
      <c r="BD45" s="90"/>
      <c r="BE45" s="90"/>
      <c r="BF45" s="90"/>
      <c r="BG45" s="90"/>
      <c r="BH45" s="299"/>
      <c r="BI45" s="90"/>
    </row>
    <row r="46" spans="1:61" ht="17.25" customHeight="1" thickBot="1">
      <c r="A46" s="376"/>
      <c r="B46" s="73" t="s">
        <v>30</v>
      </c>
      <c r="C46" s="72" t="s">
        <v>31</v>
      </c>
      <c r="D46" s="73" t="s">
        <v>3</v>
      </c>
      <c r="E46" s="116"/>
      <c r="F46" s="117"/>
      <c r="G46" s="118"/>
      <c r="H46" s="118"/>
      <c r="I46" s="118"/>
      <c r="J46" s="118"/>
      <c r="K46" s="118" t="str">
        <f>IF(OR((SUM($K47:$O47)&gt;4),(SUM($K48:$O48)&gt;4)),"Error"," ")</f>
        <v> </v>
      </c>
      <c r="L46" s="118" t="str">
        <f>IF(OR((SUM($K47:$O47)&gt;4),(SUM($K48:$O48)&gt;4)),"Error"," ")</f>
        <v> </v>
      </c>
      <c r="M46" s="118" t="str">
        <f>IF(OR((SUM($K47:$O47)&gt;4),(SUM($K48:$O48)&gt;4)),"Error"," ")</f>
        <v> </v>
      </c>
      <c r="N46" s="118" t="str">
        <f>IF(OR((SUM($K47:$O47)&gt;4),(SUM($K48:$O48)&gt;4)),"Error"," ")</f>
        <v> </v>
      </c>
      <c r="O46" s="118" t="str">
        <f>IF(OR((SUM($K47:$O47)&gt;4),(SUM($K48:$O48)&gt;4)),"Error"," ")</f>
        <v> </v>
      </c>
      <c r="P46" s="119" t="str">
        <f>IF(OR(($P47+2*$Q47+3*$R47)&gt;3,($P48+2*$Q48+3*$R48&gt;3)),"Too many Houses"," ")</f>
        <v> </v>
      </c>
      <c r="Q46" s="118"/>
      <c r="R46" s="118"/>
      <c r="S46" s="118" t="str">
        <f>IF(OR(S47+S48&gt;24,T47+T48&gt;16,S47-T48&gt;12,S48-T47&gt;12,S47&lt;T48,S48&lt;T47,S47+T47-T48&gt;12,S48+T48-T47&gt;12),"error"," ")</f>
        <v> </v>
      </c>
      <c r="T46" s="118"/>
      <c r="U46" s="120"/>
      <c r="BC46" s="385"/>
      <c r="BD46" s="90"/>
      <c r="BE46" s="90"/>
      <c r="BF46" s="90"/>
      <c r="BG46" s="90"/>
      <c r="BH46" s="299"/>
      <c r="BI46" s="90"/>
    </row>
    <row r="47" spans="1:61" ht="23.25" thickBot="1">
      <c r="A47" s="376"/>
      <c r="B47" s="167">
        <v>1</v>
      </c>
      <c r="C47" s="60"/>
      <c r="D47" s="61" t="str">
        <f>+D31</f>
        <v>Evil Eagles</v>
      </c>
      <c r="E47" s="13">
        <f>(F47*$F$4)+(G47*$G$4)+(IF(H47="y",$H$4,0))+(IF(I47="y",$I$4,0))+(J47*$J$4)+(K47*$K$4)+(L47*$L$4)+(M47*$M$4)+(N47*$N$4)+(O47*$O$4)+(P47*$P$4)+(Q47*$Q$4)+(R47*$R$4)+(S47*$S$4)+(T47*$T$4)+(U47*$U$4)</f>
        <v>72</v>
      </c>
      <c r="F47" s="114">
        <v>4</v>
      </c>
      <c r="G47" s="114">
        <v>4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>
        <v>2</v>
      </c>
      <c r="T47" s="114"/>
      <c r="U47" s="114"/>
      <c r="BC47" s="385"/>
      <c r="BD47" s="90"/>
      <c r="BE47" s="90"/>
      <c r="BF47" s="90"/>
      <c r="BG47" s="90"/>
      <c r="BH47" s="299"/>
      <c r="BI47" s="90"/>
    </row>
    <row r="48" spans="1:61" ht="24" thickBot="1">
      <c r="A48" s="376"/>
      <c r="B48" s="168">
        <v>2</v>
      </c>
      <c r="C48" s="65"/>
      <c r="D48" s="125" t="str">
        <f>+D35</f>
        <v>CIS Techies</v>
      </c>
      <c r="E48" s="13">
        <f>(F48*$F$4)+(G48*$G$4)+(IF(H48="y",$H$4,0))+(IF(I48="y",$I$4,0))+(J48*$J$4)+(K48*$K$4)+(L48*$L$4)+(M48*$M$4)+(N48*$N$4)+(O48*$O$4)+(P48*$P$4)+(Q48*$Q$4)+(R48*$R$4)+(S48*$S$4)+(T48*$T$4)+(U48*$U$4)</f>
        <v>124</v>
      </c>
      <c r="F48" s="114"/>
      <c r="G48" s="114">
        <v>4</v>
      </c>
      <c r="H48" s="114" t="s">
        <v>139</v>
      </c>
      <c r="I48" s="114"/>
      <c r="J48" s="114"/>
      <c r="K48" s="114"/>
      <c r="L48" s="114"/>
      <c r="M48" s="114"/>
      <c r="N48" s="114"/>
      <c r="O48" s="114">
        <v>4</v>
      </c>
      <c r="P48" s="114"/>
      <c r="Q48" s="114"/>
      <c r="R48" s="114"/>
      <c r="S48" s="114">
        <v>5</v>
      </c>
      <c r="T48" s="114"/>
      <c r="U48" s="114"/>
      <c r="BC48" s="385"/>
      <c r="BD48" s="90"/>
      <c r="BE48" s="90"/>
      <c r="BF48" s="90"/>
      <c r="BG48" s="90"/>
      <c r="BH48" s="299"/>
      <c r="BI48" s="90"/>
    </row>
    <row r="49" spans="1:61" ht="17.25" customHeight="1" thickBot="1">
      <c r="A49" s="376"/>
      <c r="B49" s="73" t="s">
        <v>30</v>
      </c>
      <c r="C49" s="72" t="s">
        <v>31</v>
      </c>
      <c r="D49" s="73" t="s">
        <v>3</v>
      </c>
      <c r="E49" s="116"/>
      <c r="F49" s="117"/>
      <c r="G49" s="118"/>
      <c r="H49" s="118"/>
      <c r="I49" s="118"/>
      <c r="J49" s="118"/>
      <c r="K49" s="118" t="str">
        <f>IF(OR((SUM($K50:$O50)&gt;4),(SUM($K51:$O51)&gt;4)),"Error"," ")</f>
        <v> </v>
      </c>
      <c r="L49" s="118" t="str">
        <f>IF(OR((SUM($K50:$O50)&gt;4),(SUM($K51:$O51)&gt;4)),"Error"," ")</f>
        <v> </v>
      </c>
      <c r="M49" s="118" t="str">
        <f>IF(OR((SUM($K50:$O50)&gt;4),(SUM($K51:$O51)&gt;4)),"Error"," ")</f>
        <v> </v>
      </c>
      <c r="N49" s="118" t="str">
        <f>IF(OR((SUM($K50:$O50)&gt;4),(SUM($K51:$O51)&gt;4)),"Error"," ")</f>
        <v> </v>
      </c>
      <c r="O49" s="118" t="str">
        <f>IF(OR((SUM($K50:$O50)&gt;4),(SUM($K51:$O51)&gt;4)),"Error"," ")</f>
        <v> </v>
      </c>
      <c r="P49" s="119" t="str">
        <f>IF(OR(($P50+2*$Q50+3*$R50)&gt;3,($P51+2*$Q51+3*$R51&gt;3)),"Too many Houses"," ")</f>
        <v> </v>
      </c>
      <c r="Q49" s="118"/>
      <c r="R49" s="118"/>
      <c r="S49" s="118" t="str">
        <f>IF(OR(S50+S51&gt;24,T50+T51&gt;16,S50-T51&gt;12,S51-T50&gt;12,S50&lt;T51,S51&lt;T50,S50+T50-T51&gt;12,S51+T51-T50&gt;12),"error"," ")</f>
        <v> </v>
      </c>
      <c r="T49" s="118"/>
      <c r="U49" s="120"/>
      <c r="BC49" s="385"/>
      <c r="BD49" s="90"/>
      <c r="BE49" s="90"/>
      <c r="BF49" s="90"/>
      <c r="BG49" s="90"/>
      <c r="BH49" s="299"/>
      <c r="BI49" s="90"/>
    </row>
    <row r="50" spans="1:61" ht="23.25" thickBot="1">
      <c r="A50" s="376"/>
      <c r="B50" s="167">
        <v>1</v>
      </c>
      <c r="C50" s="60"/>
      <c r="D50" s="61" t="str">
        <f>+D34</f>
        <v>CityBots</v>
      </c>
      <c r="E50" s="13">
        <f>(F50*$F$4)+(G50*$G$4)+(IF(H50="y",$H$4,0))+(IF(I50="y",$I$4,0))+(J50*$J$4)+(K50*$K$4)+(L50*$L$4)+(M50*$M$4)+(N50*$N$4)+(O50*$O$4)+(P50*$P$4)+(Q50*$Q$4)+(R50*$R$4)+(S50*$S$4)+(T50*$T$4)+(U50*$U$4)</f>
        <v>160</v>
      </c>
      <c r="F50" s="114">
        <v>4</v>
      </c>
      <c r="G50" s="114">
        <v>3</v>
      </c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>
        <v>2</v>
      </c>
      <c r="T50" s="114">
        <v>8</v>
      </c>
      <c r="U50" s="114"/>
      <c r="BC50" s="385"/>
      <c r="BD50" s="90"/>
      <c r="BE50" s="90"/>
      <c r="BF50" s="90"/>
      <c r="BG50" s="90"/>
      <c r="BH50" s="299"/>
      <c r="BI50" s="90"/>
    </row>
    <row r="51" spans="1:61" ht="24" thickBot="1">
      <c r="A51" s="377"/>
      <c r="B51" s="168">
        <v>2</v>
      </c>
      <c r="C51" s="65"/>
      <c r="D51" s="125" t="str">
        <f>+D23</f>
        <v>Priory Panthers</v>
      </c>
      <c r="E51" s="13">
        <f>(F51*$F$4)+(G51*$G$4)+(IF(H51="y",$H$4,0))+(IF(I51="y",$I$4,0))+(J51*$J$4)+(K51*$K$4)+(L51*$L$4)+(M51*$M$4)+(N51*$N$4)+(O51*$O$4)+(P51*$P$4)+(Q51*$Q$4)+(R51*$R$4)+(S51*$S$4)+(T51*$T$4)+(U51*$U$4)</f>
        <v>132</v>
      </c>
      <c r="F51" s="114"/>
      <c r="G51" s="114">
        <v>4</v>
      </c>
      <c r="H51" s="114" t="s">
        <v>139</v>
      </c>
      <c r="I51" s="114"/>
      <c r="J51" s="114"/>
      <c r="K51" s="114"/>
      <c r="L51" s="114"/>
      <c r="M51" s="114"/>
      <c r="N51" s="114"/>
      <c r="O51" s="114"/>
      <c r="P51" s="114"/>
      <c r="Q51" s="114">
        <v>1</v>
      </c>
      <c r="R51" s="114"/>
      <c r="S51" s="114">
        <v>10</v>
      </c>
      <c r="T51" s="114"/>
      <c r="U51" s="114"/>
      <c r="BC51" s="385"/>
      <c r="BD51" s="90"/>
      <c r="BE51" s="90"/>
      <c r="BF51" s="90"/>
      <c r="BG51" s="90"/>
      <c r="BH51" s="299"/>
      <c r="BI51" s="90"/>
    </row>
    <row r="52" spans="2:21" ht="8.25" customHeight="1" thickBot="1">
      <c r="B52" s="170"/>
      <c r="C52" s="94"/>
      <c r="D52" s="95"/>
      <c r="E52" s="96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</row>
    <row r="53" spans="1:61" ht="17.25" customHeight="1" thickBot="1">
      <c r="A53" s="375" t="s">
        <v>47</v>
      </c>
      <c r="B53" s="73" t="s">
        <v>30</v>
      </c>
      <c r="C53" s="72" t="s">
        <v>31</v>
      </c>
      <c r="D53" s="73" t="s">
        <v>3</v>
      </c>
      <c r="E53" s="116"/>
      <c r="F53" s="117"/>
      <c r="G53" s="118"/>
      <c r="H53" s="118"/>
      <c r="I53" s="118"/>
      <c r="J53" s="118"/>
      <c r="K53" s="118" t="str">
        <f>IF(OR((SUM($K54:$O54)&gt;4),(SUM($K55:$O55)&gt;4)),"Error"," ")</f>
        <v> </v>
      </c>
      <c r="L53" s="118" t="str">
        <f>IF(OR((SUM($K54:$O54)&gt;4),(SUM($K55:$O55)&gt;4)),"Error"," ")</f>
        <v> </v>
      </c>
      <c r="M53" s="118" t="str">
        <f>IF(OR((SUM($K54:$O54)&gt;4),(SUM($K55:$O55)&gt;4)),"Error"," ")</f>
        <v> </v>
      </c>
      <c r="N53" s="118" t="str">
        <f>IF(OR((SUM($K54:$O54)&gt;4),(SUM($K55:$O55)&gt;4)),"Error"," ")</f>
        <v> </v>
      </c>
      <c r="O53" s="118" t="str">
        <f>IF(OR((SUM($K54:$O54)&gt;4),(SUM($K55:$O55)&gt;4)),"Error"," ")</f>
        <v> </v>
      </c>
      <c r="P53" s="119" t="str">
        <f>IF(OR(($P54+2*$Q54+3*$R54)&gt;3,($P55+2*$Q55+3*$R55&gt;3)),"Too many Houses"," ")</f>
        <v> </v>
      </c>
      <c r="Q53" s="118"/>
      <c r="R53" s="118"/>
      <c r="S53" s="118" t="str">
        <f>IF(OR(S54+S55&gt;24,T54+T55&gt;16,S54-T55&gt;12,S55-T54&gt;12,S54&lt;T55,S55&lt;T54,S54+T54-T55&gt;12,S55+T55-T54&gt;12),"error"," ")</f>
        <v> </v>
      </c>
      <c r="T53" s="118"/>
      <c r="U53" s="120"/>
      <c r="BC53" s="383"/>
      <c r="BD53" s="282"/>
      <c r="BE53" s="282"/>
      <c r="BF53" s="282"/>
      <c r="BG53" s="282"/>
      <c r="BH53" s="282"/>
      <c r="BI53" s="282"/>
    </row>
    <row r="54" spans="1:61" ht="23.25" thickBot="1">
      <c r="A54" s="376"/>
      <c r="B54" s="167">
        <v>2</v>
      </c>
      <c r="C54" s="60"/>
      <c r="D54" s="61" t="str">
        <f>+D38</f>
        <v>TigerBots</v>
      </c>
      <c r="E54" s="13">
        <f>(F54*$F$4)+(G54*$G$4)+(IF(H54="y",$H$4,0))+(IF(I54="y",$I$4,0))+(J54*$J$4)+(K54*$K$4)+(L54*$L$4)+(M54*$M$4)+(N54*$N$4)+(O54*$O$4)+(P54*$P$4)+(Q54*$Q$4)+(R54*$R$4)+(S54*$S$4)+(T54*$T$4)+(U54*$U$4)</f>
        <v>284</v>
      </c>
      <c r="F54" s="114">
        <v>4</v>
      </c>
      <c r="G54" s="114">
        <v>4</v>
      </c>
      <c r="H54" s="114" t="s">
        <v>139</v>
      </c>
      <c r="I54" s="114"/>
      <c r="J54" s="114"/>
      <c r="K54" s="114"/>
      <c r="L54" s="114"/>
      <c r="M54" s="114"/>
      <c r="N54" s="114"/>
      <c r="O54" s="114">
        <v>4</v>
      </c>
      <c r="P54" s="114">
        <v>1</v>
      </c>
      <c r="Q54" s="114">
        <v>1</v>
      </c>
      <c r="R54" s="114"/>
      <c r="S54" s="114">
        <v>4</v>
      </c>
      <c r="T54" s="114">
        <v>8</v>
      </c>
      <c r="U54" s="63"/>
      <c r="V54" s="138"/>
      <c r="W54" s="138"/>
      <c r="X54" s="138"/>
      <c r="Y54" s="138"/>
      <c r="BC54" s="385"/>
      <c r="BD54" s="90"/>
      <c r="BE54" s="90"/>
      <c r="BF54" s="90"/>
      <c r="BG54" s="90"/>
      <c r="BH54" s="299"/>
      <c r="BI54" s="90"/>
    </row>
    <row r="55" spans="1:61" ht="24" thickBot="1">
      <c r="A55" s="376"/>
      <c r="B55" s="168">
        <v>1</v>
      </c>
      <c r="C55" s="65"/>
      <c r="D55" s="125" t="str">
        <f>+D42</f>
        <v>Tie-Dye Bots</v>
      </c>
      <c r="E55" s="13">
        <f>(F55*$F$4)+(G55*$G$4)+(IF(H55="y",$H$4,0))+(IF(I55="y",$I$4,0))+(J55*$J$4)+(K55*$K$4)+(L55*$L$4)+(M55*$M$4)+(N55*$N$4)+(O55*$O$4)+(P55*$P$4)+(Q55*$Q$4)+(R55*$R$4)+(S55*$S$4)+(T55*$T$4)+(U55*$U$4)</f>
        <v>140</v>
      </c>
      <c r="F55" s="114">
        <v>4</v>
      </c>
      <c r="G55" s="114">
        <v>4</v>
      </c>
      <c r="H55" s="114" t="s">
        <v>139</v>
      </c>
      <c r="I55" s="114"/>
      <c r="J55" s="114"/>
      <c r="K55" s="114"/>
      <c r="L55" s="114"/>
      <c r="M55" s="114"/>
      <c r="N55" s="114"/>
      <c r="O55" s="114"/>
      <c r="P55" s="114"/>
      <c r="Q55" s="114">
        <v>1</v>
      </c>
      <c r="R55" s="114"/>
      <c r="S55" s="114">
        <v>8</v>
      </c>
      <c r="T55" s="114"/>
      <c r="U55" s="114">
        <v>4</v>
      </c>
      <c r="V55" s="92"/>
      <c r="W55" s="92"/>
      <c r="X55" s="92"/>
      <c r="Y55" s="92"/>
      <c r="BC55" s="385"/>
      <c r="BD55" s="90"/>
      <c r="BE55" s="90"/>
      <c r="BF55" s="90"/>
      <c r="BG55" s="90"/>
      <c r="BH55" s="299"/>
      <c r="BI55" s="90"/>
    </row>
    <row r="56" spans="1:61" ht="17.25" customHeight="1" thickBot="1">
      <c r="A56" s="376"/>
      <c r="B56" s="73" t="s">
        <v>30</v>
      </c>
      <c r="C56" s="72" t="s">
        <v>31</v>
      </c>
      <c r="D56" s="73" t="s">
        <v>3</v>
      </c>
      <c r="E56" s="116"/>
      <c r="F56" s="117"/>
      <c r="G56" s="118"/>
      <c r="H56" s="118"/>
      <c r="I56" s="118"/>
      <c r="J56" s="118"/>
      <c r="K56" s="118" t="str">
        <f>IF(OR((SUM($K57:$O57)&gt;4),(SUM($K58:$O58)&gt;4)),"Error"," ")</f>
        <v> </v>
      </c>
      <c r="L56" s="118" t="str">
        <f>IF(OR((SUM($K57:$O57)&gt;4),(SUM($K58:$O58)&gt;4)),"Error"," ")</f>
        <v> </v>
      </c>
      <c r="M56" s="118" t="str">
        <f>IF(OR((SUM($K57:$O57)&gt;4),(SUM($K58:$O58)&gt;4)),"Error"," ")</f>
        <v> </v>
      </c>
      <c r="N56" s="118" t="str">
        <f>IF(OR((SUM($K57:$O57)&gt;4),(SUM($K58:$O58)&gt;4)),"Error"," ")</f>
        <v> </v>
      </c>
      <c r="O56" s="118" t="str">
        <f>IF(OR((SUM($K57:$O57)&gt;4),(SUM($K58:$O58)&gt;4)),"Error"," ")</f>
        <v> </v>
      </c>
      <c r="P56" s="119" t="str">
        <f>IF(OR(($P57+2*$Q57+3*$R57)&gt;3,($P58+2*$Q58+3*$R58&gt;3)),"Too many Houses"," ")</f>
        <v> </v>
      </c>
      <c r="Q56" s="118"/>
      <c r="R56" s="118"/>
      <c r="S56" s="118" t="str">
        <f>IF(OR(S57+S58&gt;24,T57+T58&gt;16,S57-T58&gt;12,S58-T57&gt;12,S57&lt;T58,S58&lt;T57,S57+T57-T58&gt;12,S58+T58-T57&gt;12),"error"," ")</f>
        <v> </v>
      </c>
      <c r="T56" s="118"/>
      <c r="U56" s="118"/>
      <c r="V56" s="92"/>
      <c r="W56" s="92"/>
      <c r="X56" s="92"/>
      <c r="Y56" s="92"/>
      <c r="BC56" s="385"/>
      <c r="BD56" s="90"/>
      <c r="BE56" s="90"/>
      <c r="BF56" s="90"/>
      <c r="BG56" s="90"/>
      <c r="BH56" s="299"/>
      <c r="BI56" s="90"/>
    </row>
    <row r="57" spans="1:61" ht="23.25" thickBot="1">
      <c r="A57" s="376"/>
      <c r="B57" s="167">
        <v>2</v>
      </c>
      <c r="C57" s="60"/>
      <c r="D57" s="61" t="str">
        <f>+D41</f>
        <v>DogBots</v>
      </c>
      <c r="E57" s="13">
        <f>(F57*$F$4)+(G57*$G$4)+(IF(H57="y",$H$4,0))+(IF(I57="y",$I$4,0))+(J57*$J$4)+(K57*$K$4)+(L57*$L$4)+(M57*$M$4)+(N57*$N$4)+(O57*$O$4)+(P57*$P$4)+(Q57*$Q$4)+(R57*$R$4)+(S57*$S$4)+(T57*$T$4)+(U57*$U$4)</f>
        <v>172</v>
      </c>
      <c r="F57" s="114">
        <v>4</v>
      </c>
      <c r="G57" s="114">
        <v>4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>
        <v>1</v>
      </c>
      <c r="R57" s="114"/>
      <c r="S57" s="114">
        <v>2</v>
      </c>
      <c r="T57" s="114">
        <v>6</v>
      </c>
      <c r="U57" s="114"/>
      <c r="BC57" s="385"/>
      <c r="BD57" s="90"/>
      <c r="BE57" s="90"/>
      <c r="BF57" s="90"/>
      <c r="BG57" s="90"/>
      <c r="BH57" s="299"/>
      <c r="BI57" s="90"/>
    </row>
    <row r="58" spans="1:61" ht="24" thickBot="1">
      <c r="A58" s="376"/>
      <c r="B58" s="168">
        <v>1</v>
      </c>
      <c r="C58" s="65"/>
      <c r="D58" s="125" t="str">
        <f>+D45</f>
        <v>FLL Girls</v>
      </c>
      <c r="E58" s="13">
        <f>(F58*$F$4)+(G58*$G$4)+(IF(H58="y",$H$4,0))+(IF(I58="y",$I$4,0))+(J58*$J$4)+(K58*$K$4)+(L58*$L$4)+(M58*$M$4)+(N58*$N$4)+(O58*$O$4)+(P58*$P$4)+(Q58*$Q$4)+(R58*$R$4)+(S58*$S$4)+(T58*$T$4)+(U58*$U$4)</f>
        <v>88</v>
      </c>
      <c r="F58" s="114"/>
      <c r="G58" s="114">
        <v>4</v>
      </c>
      <c r="H58" s="114"/>
      <c r="I58" s="114"/>
      <c r="J58" s="114"/>
      <c r="K58" s="114"/>
      <c r="L58" s="114"/>
      <c r="M58" s="114"/>
      <c r="N58" s="114"/>
      <c r="O58" s="114"/>
      <c r="P58" s="114"/>
      <c r="Q58" s="114">
        <v>1</v>
      </c>
      <c r="R58" s="114"/>
      <c r="S58" s="114">
        <v>7</v>
      </c>
      <c r="T58" s="114"/>
      <c r="U58" s="114"/>
      <c r="BC58" s="385"/>
      <c r="BD58" s="90"/>
      <c r="BE58" s="90"/>
      <c r="BF58" s="90"/>
      <c r="BG58" s="90"/>
      <c r="BH58" s="299"/>
      <c r="BI58" s="90"/>
    </row>
    <row r="59" spans="1:61" ht="17.25" customHeight="1" thickBot="1">
      <c r="A59" s="376"/>
      <c r="B59" s="73" t="s">
        <v>30</v>
      </c>
      <c r="C59" s="72" t="s">
        <v>31</v>
      </c>
      <c r="D59" s="73" t="s">
        <v>3</v>
      </c>
      <c r="E59" s="116"/>
      <c r="F59" s="117"/>
      <c r="G59" s="118"/>
      <c r="H59" s="118"/>
      <c r="I59" s="118"/>
      <c r="J59" s="118"/>
      <c r="K59" s="118" t="str">
        <f>IF(OR((SUM($K60:$O60)&gt;4),(SUM($K61:$O61)&gt;4)),"Error"," ")</f>
        <v> </v>
      </c>
      <c r="L59" s="118" t="str">
        <f>IF(OR((SUM($K60:$O60)&gt;4),(SUM($K61:$O61)&gt;4)),"Error"," ")</f>
        <v> </v>
      </c>
      <c r="M59" s="118" t="str">
        <f>IF(OR((SUM($K60:$O60)&gt;4),(SUM($K61:$O61)&gt;4)),"Error"," ")</f>
        <v> </v>
      </c>
      <c r="N59" s="118" t="str">
        <f>IF(OR((SUM($K60:$O60)&gt;4),(SUM($K61:$O61)&gt;4)),"Error"," ")</f>
        <v> </v>
      </c>
      <c r="O59" s="118" t="str">
        <f>IF(OR((SUM($K60:$O60)&gt;4),(SUM($K61:$O61)&gt;4)),"Error"," ")</f>
        <v> </v>
      </c>
      <c r="P59" s="119" t="str">
        <f>IF(OR(($P60+2*$Q60+3*$R60)&gt;3,($P61+2*$Q61+3*$R61&gt;3)),"Too many Houses"," ")</f>
        <v> </v>
      </c>
      <c r="Q59" s="118"/>
      <c r="R59" s="118"/>
      <c r="S59" s="118" t="str">
        <f>IF(OR(S60+S61&gt;24,T60+T61&gt;16,S60-T61&gt;12,S61-T60&gt;12,S60&lt;T61,S61&lt;T60,S60+T60-T61&gt;12,S61+T61-T60&gt;12),"error"," ")</f>
        <v> </v>
      </c>
      <c r="T59" s="118"/>
      <c r="U59" s="120"/>
      <c r="BC59" s="385"/>
      <c r="BD59" s="90"/>
      <c r="BE59" s="90"/>
      <c r="BF59" s="90"/>
      <c r="BG59" s="90"/>
      <c r="BH59" s="299"/>
      <c r="BI59" s="90"/>
    </row>
    <row r="60" spans="1:61" ht="23.25" thickBot="1">
      <c r="A60" s="376"/>
      <c r="B60" s="167">
        <v>2</v>
      </c>
      <c r="C60" s="60"/>
      <c r="D60" s="61" t="str">
        <f>+D44</f>
        <v>Castilleja</v>
      </c>
      <c r="E60" s="13">
        <f>(F60*$F$4)+(G60*$G$4)+(IF(H60="y",$H$4,0))+(IF(I60="y",$I$4,0))+(J60*$J$4)+(K60*$K$4)+(L60*$L$4)+(M60*$M$4)+(N60*$N$4)+(O60*$O$4)+(P60*$P$4)+(Q60*$Q$4)+(R60*$R$4)+(S60*$S$4)+(T60*$T$4)+(U60*$U$4)</f>
        <v>96</v>
      </c>
      <c r="F60" s="114"/>
      <c r="G60" s="114">
        <v>4</v>
      </c>
      <c r="H60" s="114"/>
      <c r="I60" s="114"/>
      <c r="J60" s="114"/>
      <c r="K60" s="114">
        <v>4</v>
      </c>
      <c r="L60" s="114"/>
      <c r="M60" s="114"/>
      <c r="N60" s="114"/>
      <c r="O60" s="114"/>
      <c r="P60" s="114"/>
      <c r="Q60" s="114">
        <v>1</v>
      </c>
      <c r="R60" s="114"/>
      <c r="S60" s="114">
        <v>3</v>
      </c>
      <c r="T60" s="114"/>
      <c r="U60" s="114"/>
      <c r="BC60" s="385"/>
      <c r="BD60" s="90"/>
      <c r="BE60" s="90"/>
      <c r="BF60" s="90"/>
      <c r="BG60" s="90"/>
      <c r="BH60" s="299"/>
      <c r="BI60" s="90"/>
    </row>
    <row r="61" spans="1:61" ht="24" thickBot="1">
      <c r="A61" s="376"/>
      <c r="B61" s="168">
        <v>1</v>
      </c>
      <c r="C61" s="65"/>
      <c r="D61" s="125" t="str">
        <f>+D48</f>
        <v>CIS Techies</v>
      </c>
      <c r="E61" s="13">
        <f>(F61*$F$4)+(G61*$G$4)+(IF(H61="y",$H$4,0))+(IF(I61="y",$I$4,0))+(J61*$J$4)+(K61*$K$4)+(L61*$L$4)+(M61*$M$4)+(N61*$N$4)+(O61*$O$4)+(P61*$P$4)+(Q61*$Q$4)+(R61*$R$4)+(S61*$S$4)+(T61*$T$4)+(U61*$U$4)</f>
        <v>144</v>
      </c>
      <c r="F61" s="114"/>
      <c r="G61" s="114">
        <v>4</v>
      </c>
      <c r="H61" s="114" t="s">
        <v>139</v>
      </c>
      <c r="I61" s="114"/>
      <c r="J61" s="114"/>
      <c r="K61" s="114"/>
      <c r="L61" s="114"/>
      <c r="M61" s="114"/>
      <c r="N61" s="114"/>
      <c r="O61" s="114">
        <v>4</v>
      </c>
      <c r="P61" s="114"/>
      <c r="Q61" s="114">
        <v>1</v>
      </c>
      <c r="R61" s="114"/>
      <c r="S61" s="114">
        <v>3</v>
      </c>
      <c r="T61" s="114"/>
      <c r="U61" s="114"/>
      <c r="BC61" s="385"/>
      <c r="BD61" s="90"/>
      <c r="BE61" s="90"/>
      <c r="BF61" s="90"/>
      <c r="BG61" s="90"/>
      <c r="BH61" s="299"/>
      <c r="BI61" s="90"/>
    </row>
    <row r="62" spans="1:61" ht="17.25" customHeight="1" thickBot="1">
      <c r="A62" s="376"/>
      <c r="B62" s="73" t="s">
        <v>30</v>
      </c>
      <c r="C62" s="72" t="s">
        <v>31</v>
      </c>
      <c r="D62" s="73" t="s">
        <v>3</v>
      </c>
      <c r="E62" s="116"/>
      <c r="F62" s="117"/>
      <c r="G62" s="118"/>
      <c r="H62" s="118"/>
      <c r="I62" s="118"/>
      <c r="J62" s="118"/>
      <c r="K62" s="118" t="str">
        <f>IF(OR((SUM($K63:$O63)&gt;4),(SUM($K64:$O64)&gt;4)),"Error"," ")</f>
        <v> </v>
      </c>
      <c r="L62" s="118" t="str">
        <f>IF(OR((SUM($K63:$O63)&gt;4),(SUM($K64:$O64)&gt;4)),"Error"," ")</f>
        <v> </v>
      </c>
      <c r="M62" s="118" t="str">
        <f>IF(OR((SUM($K63:$O63)&gt;4),(SUM($K64:$O64)&gt;4)),"Error"," ")</f>
        <v> </v>
      </c>
      <c r="N62" s="118" t="str">
        <f>IF(OR((SUM($K63:$O63)&gt;4),(SUM($K64:$O64)&gt;4)),"Error"," ")</f>
        <v> </v>
      </c>
      <c r="O62" s="118" t="str">
        <f>IF(OR((SUM($K63:$O63)&gt;4),(SUM($K64:$O64)&gt;4)),"Error"," ")</f>
        <v> </v>
      </c>
      <c r="P62" s="119" t="str">
        <f>IF(OR(($P63+2*$Q63+3*$R63)&gt;3,($P64+2*$Q64+3*$R64&gt;3)),"Too many Houses"," ")</f>
        <v> </v>
      </c>
      <c r="Q62" s="118"/>
      <c r="R62" s="118"/>
      <c r="S62" s="118" t="str">
        <f>IF(OR(S63+S64&gt;24,T63+T64&gt;16,S63-T64&gt;12,S64-T63&gt;12,S63&lt;T64,S64&lt;T63,S63+T63-T64&gt;12,S64+T64-T63&gt;12),"error"," ")</f>
        <v> </v>
      </c>
      <c r="T62" s="118"/>
      <c r="U62" s="120"/>
      <c r="BC62" s="385"/>
      <c r="BD62" s="90"/>
      <c r="BE62" s="90"/>
      <c r="BF62" s="90"/>
      <c r="BG62" s="90"/>
      <c r="BH62" s="299"/>
      <c r="BI62" s="90"/>
    </row>
    <row r="63" spans="1:61" ht="23.25" thickBot="1">
      <c r="A63" s="376"/>
      <c r="B63" s="167">
        <v>2</v>
      </c>
      <c r="C63" s="60"/>
      <c r="D63" s="61" t="str">
        <f>+D47</f>
        <v>Evil Eagles</v>
      </c>
      <c r="E63" s="13">
        <f>(F63*$F$4)+(G63*$G$4)+(IF(H63="y",$H$4,0))+(IF(I63="y",$I$4,0))+(J63*$J$4)+(K63*$K$4)+(L63*$L$4)+(M63*$M$4)+(N63*$N$4)+(O63*$O$4)+(P63*$P$4)+(Q63*$Q$4)+(R63*$R$4)+(S63*$S$4)+(T63*$T$4)+(U63*$U$4)</f>
        <v>100</v>
      </c>
      <c r="F63" s="114">
        <v>4</v>
      </c>
      <c r="G63" s="114">
        <v>4</v>
      </c>
      <c r="H63" s="114" t="s">
        <v>139</v>
      </c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>
        <v>1</v>
      </c>
      <c r="T63" s="114"/>
      <c r="U63" s="114"/>
      <c r="BC63" s="385"/>
      <c r="BD63" s="90"/>
      <c r="BE63" s="90"/>
      <c r="BF63" s="90"/>
      <c r="BG63" s="90"/>
      <c r="BH63" s="299"/>
      <c r="BI63" s="90"/>
    </row>
    <row r="64" spans="1:61" ht="24" thickBot="1">
      <c r="A64" s="376"/>
      <c r="B64" s="168">
        <v>1</v>
      </c>
      <c r="C64" s="65"/>
      <c r="D64" s="125" t="str">
        <f>+D51</f>
        <v>Priory Panthers</v>
      </c>
      <c r="E64" s="13">
        <f>(F64*$F$4)+(G64*$G$4)+(IF(H64="y",$H$4,0))+(IF(I64="y",$I$4,0))+(J64*$J$4)+(K64*$K$4)+(L64*$L$4)+(M64*$M$4)+(N64*$N$4)+(O64*$O$4)+(P64*$P$4)+(Q64*$Q$4)+(R64*$R$4)+(S64*$S$4)+(T64*$T$4)+(U64*$U$4)</f>
        <v>76</v>
      </c>
      <c r="F64" s="114"/>
      <c r="G64" s="114">
        <v>4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>
        <v>1</v>
      </c>
      <c r="R64" s="114"/>
      <c r="S64" s="114">
        <v>4</v>
      </c>
      <c r="T64" s="114"/>
      <c r="U64" s="114"/>
      <c r="BC64" s="385"/>
      <c r="BD64" s="90"/>
      <c r="BE64" s="90"/>
      <c r="BF64" s="90"/>
      <c r="BG64" s="90"/>
      <c r="BH64" s="299"/>
      <c r="BI64" s="90"/>
    </row>
    <row r="65" spans="1:61" ht="17.25" customHeight="1" thickBot="1">
      <c r="A65" s="376"/>
      <c r="B65" s="73" t="s">
        <v>30</v>
      </c>
      <c r="C65" s="72" t="s">
        <v>31</v>
      </c>
      <c r="D65" s="73" t="s">
        <v>3</v>
      </c>
      <c r="E65" s="116"/>
      <c r="F65" s="117"/>
      <c r="G65" s="118"/>
      <c r="H65" s="118"/>
      <c r="I65" s="118"/>
      <c r="J65" s="118"/>
      <c r="K65" s="118" t="str">
        <f>IF(OR((SUM($K66:$O66)&gt;4),(SUM($K67:$O67)&gt;4)),"Error"," ")</f>
        <v> </v>
      </c>
      <c r="L65" s="118" t="str">
        <f>IF(OR((SUM($K66:$O66)&gt;4),(SUM($K67:$O67)&gt;4)),"Error"," ")</f>
        <v> </v>
      </c>
      <c r="M65" s="118" t="str">
        <f>IF(OR((SUM($K66:$O66)&gt;4),(SUM($K67:$O67)&gt;4)),"Error"," ")</f>
        <v> </v>
      </c>
      <c r="N65" s="118" t="str">
        <f>IF(OR((SUM($K66:$O66)&gt;4),(SUM($K67:$O67)&gt;4)),"Error"," ")</f>
        <v> </v>
      </c>
      <c r="O65" s="118" t="str">
        <f>IF(OR((SUM($K66:$O66)&gt;4),(SUM($K67:$O67)&gt;4)),"Error"," ")</f>
        <v> </v>
      </c>
      <c r="P65" s="119" t="str">
        <f>IF(OR(($P66+2*$Q66+3*$R66)&gt;3,($P67+2*$Q67+3*$R67&gt;3)),"Too many Houses"," ")</f>
        <v> </v>
      </c>
      <c r="Q65" s="118"/>
      <c r="R65" s="118"/>
      <c r="S65" s="118" t="str">
        <f>IF(OR(S66+S67&gt;24,T66+T67&gt;16,S66-T67&gt;12,S67-T66&gt;12,S66&lt;T67,S67&lt;T66,S66+T66-T67&gt;12,S67+T67-T66&gt;12),"error"," ")</f>
        <v> </v>
      </c>
      <c r="T65" s="118"/>
      <c r="U65" s="120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BC65" s="385"/>
      <c r="BD65" s="90"/>
      <c r="BE65" s="90"/>
      <c r="BF65" s="90"/>
      <c r="BG65" s="90"/>
      <c r="BH65" s="299"/>
      <c r="BI65" s="90"/>
    </row>
    <row r="66" spans="1:61" ht="33.75" thickBot="1">
      <c r="A66" s="376"/>
      <c r="B66" s="167">
        <v>2</v>
      </c>
      <c r="C66" s="60"/>
      <c r="D66" s="61" t="str">
        <f>+D50</f>
        <v>CityBots</v>
      </c>
      <c r="E66" s="13">
        <f>(F66*$F$4)+(G66*$G$4)+(IF(H66="y",$H$4,0))+(IF(I66="y",$I$4,0))+(J66*$J$4)+(K66*$K$4)+(L66*$L$4)+(M66*$M$4)+(N66*$N$4)+(O66*$O$4)+(P66*$P$4)+(Q66*$Q$4)+(R66*$R$4)+(S66*$S$4)+(T66*$T$4)+(U66*$U$4)</f>
        <v>260</v>
      </c>
      <c r="F66" s="114">
        <v>4</v>
      </c>
      <c r="G66" s="114">
        <v>4</v>
      </c>
      <c r="H66" s="114" t="s">
        <v>139</v>
      </c>
      <c r="I66" s="114" t="s">
        <v>139</v>
      </c>
      <c r="J66" s="114"/>
      <c r="K66" s="114"/>
      <c r="L66" s="114"/>
      <c r="M66" s="114"/>
      <c r="N66" s="114"/>
      <c r="O66" s="114"/>
      <c r="P66" s="114"/>
      <c r="Q66" s="114"/>
      <c r="R66" s="114"/>
      <c r="S66" s="114">
        <v>12</v>
      </c>
      <c r="T66" s="114">
        <v>7</v>
      </c>
      <c r="U66" s="114"/>
      <c r="AB66" s="71"/>
      <c r="AC66" s="71"/>
      <c r="AD66" s="278"/>
      <c r="AE66" s="278"/>
      <c r="AF66" s="278"/>
      <c r="AG66" s="71"/>
      <c r="AH66" s="71"/>
      <c r="AI66" s="71"/>
      <c r="AJ66" s="71"/>
      <c r="AK66" s="71"/>
      <c r="AL66" s="71"/>
      <c r="BC66" s="385"/>
      <c r="BD66" s="90"/>
      <c r="BE66" s="90"/>
      <c r="BF66" s="90"/>
      <c r="BG66" s="90"/>
      <c r="BH66" s="299"/>
      <c r="BI66" s="90"/>
    </row>
    <row r="67" spans="1:61" ht="24" thickBot="1">
      <c r="A67" s="377"/>
      <c r="B67" s="168">
        <v>1</v>
      </c>
      <c r="C67" s="65"/>
      <c r="D67" s="125" t="str">
        <f>+D39</f>
        <v>Loma Prieta</v>
      </c>
      <c r="E67" s="13">
        <f>(F67*$F$4)+(G67*$G$4)+(IF(H67="y",$H$4,0))+(IF(I67="y",$I$4,0))+(J67*$J$4)+(K67*$K$4)+(L67*$L$4)+(M67*$M$4)+(N67*$N$4)+(O67*$O$4)+(P67*$P$4)+(Q67*$Q$4)+(R67*$R$4)+(S67*$S$4)+(T67*$T$4)+(U67*$U$4)</f>
        <v>224</v>
      </c>
      <c r="F67" s="114">
        <v>4</v>
      </c>
      <c r="G67" s="114">
        <v>4</v>
      </c>
      <c r="H67" s="114"/>
      <c r="I67" s="114"/>
      <c r="J67" s="114"/>
      <c r="K67" s="114"/>
      <c r="L67" s="114"/>
      <c r="M67" s="114"/>
      <c r="N67" s="114"/>
      <c r="O67" s="114"/>
      <c r="P67" s="114">
        <v>1</v>
      </c>
      <c r="Q67" s="114">
        <v>1</v>
      </c>
      <c r="R67" s="114"/>
      <c r="S67" s="114">
        <v>7</v>
      </c>
      <c r="T67" s="114">
        <v>8</v>
      </c>
      <c r="U67" s="114"/>
      <c r="AB67" s="71"/>
      <c r="AC67" s="71"/>
      <c r="AD67" s="71"/>
      <c r="AE67" s="279"/>
      <c r="AF67" s="71"/>
      <c r="AG67" s="71"/>
      <c r="AH67" s="71"/>
      <c r="AI67" s="71"/>
      <c r="AJ67" s="71"/>
      <c r="AK67" s="71"/>
      <c r="AL67" s="71"/>
      <c r="BC67" s="385"/>
      <c r="BD67" s="90"/>
      <c r="BE67" s="90"/>
      <c r="BF67" s="90"/>
      <c r="BG67" s="90"/>
      <c r="BH67" s="299"/>
      <c r="BI67" s="90"/>
    </row>
    <row r="68" spans="2:43" ht="7.5" customHeight="1" thickBot="1">
      <c r="B68" s="169"/>
      <c r="C68" s="94"/>
      <c r="D68" s="95"/>
      <c r="E68" s="96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9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</row>
    <row r="69" spans="1:61" ht="17.25" customHeight="1" thickBot="1">
      <c r="A69" s="375" t="s">
        <v>44</v>
      </c>
      <c r="B69" s="73" t="s">
        <v>30</v>
      </c>
      <c r="C69" s="72" t="s">
        <v>31</v>
      </c>
      <c r="D69" s="73" t="s">
        <v>3</v>
      </c>
      <c r="E69" s="116"/>
      <c r="F69" s="117"/>
      <c r="G69" s="118"/>
      <c r="H69" s="118"/>
      <c r="I69" s="118"/>
      <c r="J69" s="118"/>
      <c r="K69" s="118" t="str">
        <f>IF(OR((SUM($K70:$O70)&gt;4),(SUM($K71:$O71)&gt;4)),"Error"," ")</f>
        <v> </v>
      </c>
      <c r="L69" s="118" t="str">
        <f>IF(OR((SUM($K70:$O70)&gt;4),(SUM($K71:$O71)&gt;4)),"Error"," ")</f>
        <v> </v>
      </c>
      <c r="M69" s="118" t="str">
        <f>IF(OR((SUM($K70:$O70)&gt;4),(SUM($K71:$O71)&gt;4)),"Error"," ")</f>
        <v> </v>
      </c>
      <c r="N69" s="118" t="str">
        <f>IF(OR((SUM($K70:$O70)&gt;4),(SUM($K71:$O71)&gt;4)),"Error"," ")</f>
        <v> </v>
      </c>
      <c r="O69" s="118" t="str">
        <f>IF(OR((SUM($K70:$O70)&gt;4),(SUM($K71:$O71)&gt;4)),"Error"," ")</f>
        <v> </v>
      </c>
      <c r="P69" s="119" t="str">
        <f>IF(OR(($P70+2*$Q70+3*$R70)&gt;3,($P71+2*$Q71+3*$R71&gt;3)),"Too many Houses"," ")</f>
        <v> </v>
      </c>
      <c r="Q69" s="118"/>
      <c r="R69" s="118"/>
      <c r="S69" s="118" t="str">
        <f>IF(OR(S70+S71&gt;24,T70+T71&gt;16,S70-T71&gt;12,S71-T70&gt;12,S70&lt;T71,S71&lt;T70,S70+T70-T71&gt;12,S71+T71-T70&gt;12),"error"," ")</f>
        <v> </v>
      </c>
      <c r="T69" s="118"/>
      <c r="U69" s="120"/>
      <c r="AB69" s="12"/>
      <c r="AC69" s="224"/>
      <c r="AD69" s="224"/>
      <c r="AE69" s="224"/>
      <c r="AF69" s="394"/>
      <c r="AG69" s="395"/>
      <c r="AH69" s="395"/>
      <c r="AI69" s="395"/>
      <c r="AJ69" s="395"/>
      <c r="AK69" s="281"/>
      <c r="AL69" s="12"/>
      <c r="AM69" s="384"/>
      <c r="AN69" s="384"/>
      <c r="AO69" s="384"/>
      <c r="AP69" s="384"/>
      <c r="AQ69" s="71"/>
      <c r="BC69" s="383"/>
      <c r="BD69" s="282"/>
      <c r="BE69" s="282"/>
      <c r="BF69" s="282"/>
      <c r="BG69" s="282"/>
      <c r="BH69" s="282"/>
      <c r="BI69" s="282"/>
    </row>
    <row r="70" spans="1:61" ht="23.25" thickBot="1">
      <c r="A70" s="378"/>
      <c r="B70" s="167">
        <v>1</v>
      </c>
      <c r="C70" s="60"/>
      <c r="D70" s="61" t="str">
        <f>+$AQ$27</f>
        <v>Priory Panthers</v>
      </c>
      <c r="E70" s="13">
        <f>(F70*$F$4)+(G70*$G$4)+(IF(H70="y",$H$4,0))+(IF(I70="y",$I$4,0))+(J70*$J$4)+(K70*$K$4)+(L70*$L$4)+(M70*$M$4)+(N70*$N$4)+(O70*$O$4)+(P70*$P$4)+(Q70*$Q$4)+(R70*$R$4)+(S70*$S$4)+(T70*$T$4)+(U70*$U$4)</f>
        <v>0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AB70" s="12"/>
      <c r="AC70" s="280"/>
      <c r="AD70" s="280"/>
      <c r="AE70" s="280"/>
      <c r="AF70" s="395"/>
      <c r="AG70" s="395"/>
      <c r="AH70" s="395"/>
      <c r="AI70" s="395"/>
      <c r="AJ70" s="395"/>
      <c r="AK70" s="281"/>
      <c r="AL70" s="12"/>
      <c r="AM70" s="134"/>
      <c r="AN70" s="134"/>
      <c r="AO70" s="134"/>
      <c r="AP70" s="134"/>
      <c r="AQ70" s="71"/>
      <c r="BC70" s="383"/>
      <c r="BD70" s="282"/>
      <c r="BE70" s="282"/>
      <c r="BF70" s="282"/>
      <c r="BG70" s="282"/>
      <c r="BH70" s="282"/>
      <c r="BI70" s="282"/>
    </row>
    <row r="71" spans="1:61" ht="24" thickBot="1">
      <c r="A71" s="378"/>
      <c r="B71" s="168">
        <v>2</v>
      </c>
      <c r="C71" s="65"/>
      <c r="D71" s="61" t="str">
        <f>+$AQ$20</f>
        <v>Loma Prieta</v>
      </c>
      <c r="E71" s="13">
        <f>(F71*$F$4)+(G71*$G$4)+(IF(H71="y",$H$4,0))+(IF(I71="y",$I$4,0))+(J71*$J$4)+(K71*$K$4)+(L71*$L$4)+(M71*$M$4)+(N71*$N$4)+(O71*$O$4)+(P71*$P$4)+(Q71*$Q$4)+(R71*$R$4)+(S71*$S$4)+(T71*$T$4)+(U71*$U$4)</f>
        <v>0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AB71" s="276"/>
      <c r="AC71" s="12"/>
      <c r="AD71" s="12"/>
      <c r="AE71" s="12"/>
      <c r="AF71" s="91"/>
      <c r="AG71" s="277"/>
      <c r="AH71" s="276"/>
      <c r="AI71" s="12"/>
      <c r="AJ71" s="91"/>
      <c r="AK71" s="12"/>
      <c r="AL71" s="12"/>
      <c r="AM71" s="12"/>
      <c r="AN71" s="12"/>
      <c r="AO71" s="12"/>
      <c r="AP71" s="12"/>
      <c r="AQ71" s="71"/>
      <c r="BC71" s="383"/>
      <c r="BD71" s="282"/>
      <c r="BE71" s="282"/>
      <c r="BF71" s="282"/>
      <c r="BG71" s="282"/>
      <c r="BH71" s="282"/>
      <c r="BI71" s="282"/>
    </row>
    <row r="72" spans="1:61" ht="18" customHeight="1" thickBot="1">
      <c r="A72" s="378"/>
      <c r="B72" s="73" t="s">
        <v>30</v>
      </c>
      <c r="C72" s="72" t="s">
        <v>31</v>
      </c>
      <c r="D72" s="73" t="s">
        <v>3</v>
      </c>
      <c r="E72" s="116"/>
      <c r="F72" s="117"/>
      <c r="G72" s="118"/>
      <c r="H72" s="118"/>
      <c r="I72" s="118"/>
      <c r="J72" s="118"/>
      <c r="K72" s="118" t="str">
        <f>IF(OR((SUM($K73:$O73)&gt;4),(SUM($K74:$O74)&gt;4)),"Error"," ")</f>
        <v> </v>
      </c>
      <c r="L72" s="118" t="str">
        <f>IF(OR((SUM($K73:$O73)&gt;4),(SUM($K74:$O74)&gt;4)),"Error"," ")</f>
        <v> </v>
      </c>
      <c r="M72" s="118" t="str">
        <f>IF(OR((SUM($K73:$O73)&gt;4),(SUM($K74:$O74)&gt;4)),"Error"," ")</f>
        <v> </v>
      </c>
      <c r="N72" s="118" t="str">
        <f>IF(OR((SUM($K73:$O73)&gt;4),(SUM($K74:$O74)&gt;4)),"Error"," ")</f>
        <v> </v>
      </c>
      <c r="O72" s="118" t="str">
        <f>IF(OR((SUM($K73:$O73)&gt;4),(SUM($K74:$O74)&gt;4)),"Error"," ")</f>
        <v> </v>
      </c>
      <c r="P72" s="119" t="str">
        <f>IF(OR(($P73+2*$Q73+3*$R73)&gt;3,($P74+2*$Q74+3*$R74&gt;3)),"Too many Houses"," ")</f>
        <v> </v>
      </c>
      <c r="Q72" s="118"/>
      <c r="R72" s="118"/>
      <c r="S72" s="118" t="str">
        <f>IF(OR(S73+S74&gt;24,T73+T74&gt;16,S73-T74&gt;12,S74-T73&gt;12,S73&lt;T74,S74&lt;T73,S73+T73-T74&gt;12,S74+T74-T73&gt;12),"error"," ")</f>
        <v> </v>
      </c>
      <c r="T72" s="118"/>
      <c r="U72" s="120"/>
      <c r="AB72" s="12"/>
      <c r="AC72" s="12"/>
      <c r="AD72" s="12"/>
      <c r="AE72" s="12"/>
      <c r="AF72" s="11"/>
      <c r="AG72" s="11"/>
      <c r="AH72" s="12"/>
      <c r="AI72" s="12"/>
      <c r="AJ72" s="12"/>
      <c r="AK72" s="12"/>
      <c r="AL72" s="12"/>
      <c r="AM72" s="9"/>
      <c r="AN72" s="9"/>
      <c r="AO72" s="9"/>
      <c r="AP72" s="9"/>
      <c r="BC72" s="383"/>
      <c r="BD72" s="282"/>
      <c r="BE72" s="282"/>
      <c r="BF72" s="282"/>
      <c r="BG72" s="282"/>
      <c r="BH72" s="282"/>
      <c r="BI72" s="282"/>
    </row>
    <row r="73" spans="1:61" ht="23.25" thickBot="1">
      <c r="A73" s="378"/>
      <c r="B73" s="167">
        <v>1</v>
      </c>
      <c r="C73" s="60"/>
      <c r="D73" s="61" t="str">
        <f>+$AQ$26</f>
        <v>FLL Girls</v>
      </c>
      <c r="E73" s="13">
        <f>(F73*$F$4)+(G73*$G$4)+(IF(H73="y",$H$4,0))+(IF(I73="y",$I$4,0))+(J73*$J$4)+(K73*$K$4)+(L73*$L$4)+(M73*$M$4)+(N73*$N$4)+(O73*$O$4)+(P73*$P$4)+(Q73*$Q$4)+(R73*$R$4)+(S73*$S$4)+(T73*$T$4)+(U73*$U$4)</f>
        <v>0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AB73" s="12"/>
      <c r="AC73" s="12"/>
      <c r="AD73" s="12"/>
      <c r="AE73" s="12"/>
      <c r="AF73" s="11"/>
      <c r="AG73" s="11"/>
      <c r="AH73" s="12"/>
      <c r="AI73" s="12"/>
      <c r="AJ73" s="12"/>
      <c r="AK73" s="12"/>
      <c r="AL73" s="12"/>
      <c r="AM73" s="9"/>
      <c r="AN73" s="9"/>
      <c r="AO73" s="9"/>
      <c r="AP73" s="9"/>
      <c r="BC73" s="383"/>
      <c r="BD73" s="282"/>
      <c r="BE73" s="282"/>
      <c r="BF73" s="282"/>
      <c r="BG73" s="282"/>
      <c r="BH73" s="282"/>
      <c r="BI73" s="282"/>
    </row>
    <row r="74" spans="1:61" ht="24" thickBot="1">
      <c r="A74" s="378"/>
      <c r="B74" s="168">
        <v>2</v>
      </c>
      <c r="C74" s="65"/>
      <c r="D74" s="61" t="str">
        <f>+$AQ$21</f>
        <v>DogBots</v>
      </c>
      <c r="E74" s="13">
        <f>(F74*$F$4)+(G74*$G$4)+(IF(H74="y",$H$4,0))+(IF(I74="y",$I$4,0))+(J74*$J$4)+(K74*$K$4)+(L74*$L$4)+(M74*$M$4)+(N74*$N$4)+(O74*$O$4)+(P74*$P$4)+(Q74*$Q$4)+(R74*$R$4)+(S74*$S$4)+(T74*$T$4)+(U74*$U$4)</f>
        <v>0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AB74" s="12"/>
      <c r="AC74" s="12"/>
      <c r="AD74" s="12"/>
      <c r="AE74" s="12"/>
      <c r="AF74" s="11"/>
      <c r="AG74" s="11"/>
      <c r="AH74" s="12"/>
      <c r="AI74" s="12"/>
      <c r="AJ74" s="12"/>
      <c r="AK74" s="12"/>
      <c r="AL74" s="12"/>
      <c r="AM74" s="9"/>
      <c r="AN74" s="9"/>
      <c r="AO74" s="9"/>
      <c r="AP74" s="9"/>
      <c r="BC74" s="383"/>
      <c r="BD74" s="282"/>
      <c r="BE74" s="282"/>
      <c r="BF74" s="282"/>
      <c r="BG74" s="282"/>
      <c r="BH74" s="282"/>
      <c r="BI74" s="282"/>
    </row>
    <row r="75" spans="1:61" ht="17.25" customHeight="1" thickBot="1">
      <c r="A75" s="378"/>
      <c r="B75" s="73" t="s">
        <v>30</v>
      </c>
      <c r="C75" s="72" t="s">
        <v>31</v>
      </c>
      <c r="D75" s="73" t="s">
        <v>3</v>
      </c>
      <c r="E75" s="116"/>
      <c r="F75" s="117"/>
      <c r="G75" s="118"/>
      <c r="H75" s="118"/>
      <c r="I75" s="118"/>
      <c r="J75" s="118"/>
      <c r="K75" s="118" t="str">
        <f>IF(OR((SUM($K76:$O76)&gt;4),(SUM($K77:$O77)&gt;4)),"Error"," ")</f>
        <v> </v>
      </c>
      <c r="L75" s="118" t="str">
        <f>IF(OR((SUM($K76:$O76)&gt;4),(SUM($K77:$O77)&gt;4)),"Error"," ")</f>
        <v> </v>
      </c>
      <c r="M75" s="118" t="str">
        <f>IF(OR((SUM($K76:$O76)&gt;4),(SUM($K77:$O77)&gt;4)),"Error"," ")</f>
        <v> </v>
      </c>
      <c r="N75" s="118" t="str">
        <f>IF(OR((SUM($K76:$O76)&gt;4),(SUM($K77:$O77)&gt;4)),"Error"," ")</f>
        <v> </v>
      </c>
      <c r="O75" s="118" t="str">
        <f>IF(OR((SUM($K76:$O76)&gt;4),(SUM($K77:$O77)&gt;4)),"Error"," ")</f>
        <v> </v>
      </c>
      <c r="P75" s="119" t="str">
        <f>IF(OR(($P76+2*$Q76+3*$R76)&gt;3,($P77+2*$Q77+3*$R77&gt;3)),"Too many Houses"," ")</f>
        <v> </v>
      </c>
      <c r="Q75" s="118"/>
      <c r="R75" s="118"/>
      <c r="S75" s="118" t="str">
        <f>IF(OR(S76+S77&gt;24,T76+T77&gt;16,S76-T77&gt;12,S77-T76&gt;12,S76&lt;T77,S77&lt;T76,S76+T76-T77&gt;12,S77+T77-T76&gt;12),"error"," ")</f>
        <v> </v>
      </c>
      <c r="T75" s="118"/>
      <c r="U75" s="120"/>
      <c r="AB75" s="12"/>
      <c r="AC75" s="12"/>
      <c r="AD75" s="12"/>
      <c r="AE75" s="12"/>
      <c r="AF75" s="11"/>
      <c r="AG75" s="11"/>
      <c r="AH75" s="12"/>
      <c r="AI75" s="12"/>
      <c r="AJ75" s="12"/>
      <c r="AK75" s="12"/>
      <c r="AL75" s="12"/>
      <c r="AM75" s="9"/>
      <c r="AN75" s="9"/>
      <c r="AO75" s="9"/>
      <c r="AP75" s="9"/>
      <c r="BC75" s="383"/>
      <c r="BD75" s="282"/>
      <c r="BE75" s="282"/>
      <c r="BF75" s="282"/>
      <c r="BG75" s="282"/>
      <c r="BH75" s="282"/>
      <c r="BI75" s="282"/>
    </row>
    <row r="76" spans="1:61" ht="23.25" thickBot="1">
      <c r="A76" s="378"/>
      <c r="B76" s="167">
        <v>1</v>
      </c>
      <c r="C76" s="60"/>
      <c r="D76" s="61" t="str">
        <f>+$AQ$25</f>
        <v>Castilleja</v>
      </c>
      <c r="E76" s="13">
        <f>(F76*$F$4)+(G76*$G$4)+(IF(H76="y",$H$4,0))+(IF(I76="y",$I$4,0))+(J76*$J$4)+(K76*$K$4)+(L76*$L$4)+(M76*$M$4)+(N76*$N$4)+(O76*$O$4)+(P76*$P$4)+(Q76*$Q$4)+(R76*$R$4)+(S76*$S$4)+(T76*$T$4)+(U76*$U$4)</f>
        <v>0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AB76" s="12"/>
      <c r="AC76" s="12"/>
      <c r="AD76" s="12"/>
      <c r="AE76" s="12"/>
      <c r="AF76" s="11"/>
      <c r="AG76" s="11"/>
      <c r="AH76" s="12"/>
      <c r="AI76" s="12"/>
      <c r="AJ76" s="12"/>
      <c r="AK76" s="12"/>
      <c r="AL76" s="12"/>
      <c r="AM76" s="9"/>
      <c r="AN76" s="9"/>
      <c r="AO76" s="9"/>
      <c r="AP76" s="9"/>
      <c r="BC76" s="383"/>
      <c r="BD76" s="282"/>
      <c r="BE76" s="282"/>
      <c r="BF76" s="282"/>
      <c r="BG76" s="282"/>
      <c r="BH76" s="282"/>
      <c r="BI76" s="282"/>
    </row>
    <row r="77" spans="1:61" ht="24" thickBot="1">
      <c r="A77" s="378"/>
      <c r="B77" s="168">
        <v>2</v>
      </c>
      <c r="C77" s="65"/>
      <c r="D77" s="61" t="str">
        <f>+$AQ$22</f>
        <v>CityBots</v>
      </c>
      <c r="E77" s="13">
        <f>(F77*$F$4)+(G77*$G$4)+(IF(H77="y",$H$4,0))+(IF(I77="y",$I$4,0))+(J77*$J$4)+(K77*$K$4)+(L77*$L$4)+(M77*$M$4)+(N77*$N$4)+(O77*$O$4)+(P77*$P$4)+(Q77*$Q$4)+(R77*$R$4)+(S77*$S$4)+(T77*$T$4)+(U77*$U$4)</f>
        <v>0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AB77" s="12"/>
      <c r="AC77" s="12"/>
      <c r="AD77" s="12"/>
      <c r="AE77" s="12"/>
      <c r="AF77" s="11"/>
      <c r="AG77" s="11"/>
      <c r="AH77" s="12"/>
      <c r="AI77" s="12"/>
      <c r="AJ77" s="12"/>
      <c r="AK77" s="12"/>
      <c r="AL77" s="12"/>
      <c r="AM77" s="9"/>
      <c r="AN77" s="9"/>
      <c r="AO77" s="9"/>
      <c r="AP77" s="9"/>
      <c r="BC77" s="383"/>
      <c r="BD77" s="282"/>
      <c r="BE77" s="282"/>
      <c r="BF77" s="282"/>
      <c r="BG77" s="282"/>
      <c r="BH77" s="282"/>
      <c r="BI77" s="282"/>
    </row>
    <row r="78" spans="1:61" ht="17.25" customHeight="1" thickBot="1">
      <c r="A78" s="378"/>
      <c r="B78" s="73" t="s">
        <v>30</v>
      </c>
      <c r="C78" s="72" t="s">
        <v>31</v>
      </c>
      <c r="D78" s="73" t="s">
        <v>3</v>
      </c>
      <c r="E78" s="116"/>
      <c r="F78" s="117"/>
      <c r="G78" s="118"/>
      <c r="H78" s="118"/>
      <c r="I78" s="118"/>
      <c r="J78" s="118"/>
      <c r="K78" s="118" t="str">
        <f>IF(OR((SUM($K79:$O79)&gt;4),(SUM($K80:$O80)&gt;4)),"Error"," ")</f>
        <v> </v>
      </c>
      <c r="L78" s="118" t="str">
        <f>IF(OR((SUM($K79:$O79)&gt;4),(SUM($K80:$O80)&gt;4)),"Error"," ")</f>
        <v> </v>
      </c>
      <c r="M78" s="118" t="str">
        <f>IF(OR((SUM($K79:$O79)&gt;4),(SUM($K80:$O80)&gt;4)),"Error"," ")</f>
        <v> </v>
      </c>
      <c r="N78" s="118" t="str">
        <f>IF(OR((SUM($K79:$O79)&gt;4),(SUM($K80:$O80)&gt;4)),"Error"," ")</f>
        <v> </v>
      </c>
      <c r="O78" s="118" t="str">
        <f>IF(OR((SUM($K79:$O79)&gt;4),(SUM($K80:$O80)&gt;4)),"Error"," ")</f>
        <v> </v>
      </c>
      <c r="P78" s="119" t="str">
        <f>IF(OR(($P79+2*$Q79+3*$R79)&gt;3,($P80+2*$Q80+3*$R80&gt;3)),"Too many Houses"," ")</f>
        <v> </v>
      </c>
      <c r="Q78" s="118"/>
      <c r="R78" s="118"/>
      <c r="S78" s="118" t="str">
        <f>IF(OR(S79+S80&gt;24,T79+T80&gt;16,S79-T80&gt;12,S80-T79&gt;12,S79&lt;T80,S80&lt;T79,S79+T79-T80&gt;12,S80+T80-T79&gt;12),"error"," ")</f>
        <v> </v>
      </c>
      <c r="T78" s="118"/>
      <c r="U78" s="120"/>
      <c r="AB78" s="12"/>
      <c r="AC78" s="12"/>
      <c r="AD78" s="12"/>
      <c r="AE78" s="12"/>
      <c r="AF78" s="11"/>
      <c r="AG78" s="11"/>
      <c r="AH78" s="12"/>
      <c r="AI78" s="12"/>
      <c r="AJ78" s="12"/>
      <c r="AK78" s="12"/>
      <c r="AL78" s="12"/>
      <c r="AM78" s="9"/>
      <c r="AN78" s="9"/>
      <c r="AO78" s="9"/>
      <c r="AP78" s="9"/>
      <c r="BC78" s="383"/>
      <c r="BD78" s="282"/>
      <c r="BE78" s="282"/>
      <c r="BF78" s="282"/>
      <c r="BG78" s="282"/>
      <c r="BH78" s="282"/>
      <c r="BI78" s="282"/>
    </row>
    <row r="79" spans="1:61" ht="23.25" thickBot="1">
      <c r="A79" s="378"/>
      <c r="B79" s="167">
        <v>1</v>
      </c>
      <c r="C79" s="60"/>
      <c r="D79" s="61" t="str">
        <f>+$AQ$24</f>
        <v>Tie-Dye Bots</v>
      </c>
      <c r="E79" s="13">
        <f>(F79*$F$4)+(G79*$G$4)+(IF(H79="y",$H$4,0))+(IF(I79="y",$I$4,0))+(J79*$J$4)+(K79*$K$4)+(L79*$L$4)+(M79*$M$4)+(N79*$N$4)+(O79*$O$4)+(P79*$P$4)+(Q79*$Q$4)+(R79*$R$4)+(S79*$S$4)+(T79*$T$4)+(U79*$U$4)</f>
        <v>0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AB79" s="12"/>
      <c r="AC79" s="12"/>
      <c r="AD79" s="12"/>
      <c r="AE79" s="12"/>
      <c r="AF79" s="11"/>
      <c r="AG79" s="11"/>
      <c r="AH79" s="12"/>
      <c r="AI79" s="12"/>
      <c r="AJ79" s="12"/>
      <c r="AK79" s="12"/>
      <c r="AL79" s="12"/>
      <c r="AM79" s="9"/>
      <c r="AN79" s="9"/>
      <c r="AO79" s="9"/>
      <c r="AP79" s="9"/>
      <c r="BC79" s="383"/>
      <c r="BD79" s="282"/>
      <c r="BE79" s="282"/>
      <c r="BF79" s="282"/>
      <c r="BG79" s="282"/>
      <c r="BH79" s="282"/>
      <c r="BI79" s="282"/>
    </row>
    <row r="80" spans="1:61" ht="24" thickBot="1">
      <c r="A80" s="379"/>
      <c r="B80" s="168">
        <v>2</v>
      </c>
      <c r="C80" s="65"/>
      <c r="D80" s="61" t="str">
        <f>+$AQ$23</f>
        <v>Palo Verde Robot</v>
      </c>
      <c r="E80" s="13">
        <f>(F80*$F$4)+(G80*$G$4)+(IF(H80="y",$H$4,0))+(IF(I80="y",$I$4,0))+(J80*$J$4)+(K80*$K$4)+(L80*$L$4)+(M80*$M$4)+(N80*$N$4)+(O80*$O$4)+(P80*$P$4)+(Q80*$Q$4)+(R80*$R$4)+(S80*$S$4)+(T80*$T$4)+(U80*$U$4)</f>
        <v>0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9"/>
      <c r="AN80" s="9"/>
      <c r="AO80" s="9"/>
      <c r="AP80" s="9"/>
      <c r="BC80" s="383"/>
      <c r="BD80" s="282"/>
      <c r="BE80" s="282"/>
      <c r="BF80" s="282"/>
      <c r="BG80" s="282"/>
      <c r="BH80" s="282"/>
      <c r="BI80" s="282"/>
    </row>
    <row r="81" spans="2:42" ht="6.75" customHeight="1" thickBot="1">
      <c r="B81" s="170"/>
      <c r="C81" s="94"/>
      <c r="D81" s="95"/>
      <c r="E81" s="96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9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9"/>
      <c r="AN81" s="9"/>
      <c r="AO81" s="9"/>
      <c r="AP81" s="9"/>
    </row>
    <row r="82" spans="1:61" ht="17.25" customHeight="1" thickBot="1">
      <c r="A82" s="375" t="s">
        <v>48</v>
      </c>
      <c r="B82" s="73" t="s">
        <v>30</v>
      </c>
      <c r="C82" s="72" t="s">
        <v>31</v>
      </c>
      <c r="D82" s="73" t="s">
        <v>3</v>
      </c>
      <c r="E82" s="116"/>
      <c r="F82" s="117"/>
      <c r="G82" s="118"/>
      <c r="H82" s="118"/>
      <c r="I82" s="118"/>
      <c r="J82" s="118"/>
      <c r="K82" s="118" t="str">
        <f>IF(OR((SUM($K83:$O83)&gt;4),(SUM($K84:$O84)&gt;4)),"Error"," ")</f>
        <v> </v>
      </c>
      <c r="L82" s="118" t="str">
        <f>IF(OR((SUM($K83:$O83)&gt;4),(SUM($K84:$O84)&gt;4)),"Error"," ")</f>
        <v> </v>
      </c>
      <c r="M82" s="118" t="str">
        <f>IF(OR((SUM($K83:$O83)&gt;4),(SUM($K84:$O84)&gt;4)),"Error"," ")</f>
        <v> </v>
      </c>
      <c r="N82" s="118" t="str">
        <f>IF(OR((SUM($K83:$O83)&gt;4),(SUM($K84:$O84)&gt;4)),"Error"," ")</f>
        <v> </v>
      </c>
      <c r="O82" s="118" t="str">
        <f>IF(OR((SUM($K83:$O83)&gt;4),(SUM($K84:$O84)&gt;4)),"Error"," ")</f>
        <v> </v>
      </c>
      <c r="P82" s="119" t="str">
        <f>IF(OR(($P83+2*$Q83+3*$R83)&gt;3,($P84+2*$Q84+3*$R84&gt;3)),"Too many Houses"," ")</f>
        <v> </v>
      </c>
      <c r="Q82" s="118"/>
      <c r="R82" s="118"/>
      <c r="S82" s="118" t="str">
        <f>IF(OR(S83+S84&gt;24,T83+T84&gt;16,S83-T84&gt;12,S84-T83&gt;12,S83&lt;T84,S84&lt;T83,S83+T83-T84&gt;12,S84+T84-T83&gt;12),"error"," ")</f>
        <v> </v>
      </c>
      <c r="T82" s="118"/>
      <c r="U82" s="120"/>
      <c r="AB82" s="71"/>
      <c r="AC82" s="71"/>
      <c r="AD82" s="71"/>
      <c r="AE82" s="71"/>
      <c r="AF82" s="71"/>
      <c r="AG82" s="71"/>
      <c r="AH82" s="71"/>
      <c r="AI82" s="71"/>
      <c r="AJ82" s="71"/>
      <c r="AK82" s="12"/>
      <c r="AL82" s="12"/>
      <c r="AM82" s="9"/>
      <c r="AN82" s="9"/>
      <c r="AO82" s="9"/>
      <c r="AP82" s="9"/>
      <c r="BC82" s="383"/>
      <c r="BD82" s="282"/>
      <c r="BE82" s="282"/>
      <c r="BF82" s="282"/>
      <c r="BG82" s="282"/>
      <c r="BH82" s="282"/>
      <c r="BI82" s="282"/>
    </row>
    <row r="83" spans="1:61" ht="23.25" thickBot="1">
      <c r="A83" s="378"/>
      <c r="B83" s="167">
        <v>1</v>
      </c>
      <c r="C83" s="60"/>
      <c r="D83" s="61"/>
      <c r="E83" s="13">
        <f>(F83*$F$4)+(G83*$G$4)+(IF(H83="y",$H$4,0))+(IF(I83="y",$I$4,0))+(J83*$J$4)+(K83*$K$4)+(L83*$L$4)+(M83*$M$4)+(N83*$N$4)+(O83*$O$4)+(P83*$P$4)+(Q83*$Q$4)+(R83*$R$4)+(S83*$S$4)+(T83*$T$4)+(U83*$U$4)</f>
        <v>0</v>
      </c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AK83" s="9"/>
      <c r="AL83" s="133"/>
      <c r="AM83" s="9"/>
      <c r="AN83" s="9"/>
      <c r="AO83" s="9"/>
      <c r="AP83" s="9"/>
      <c r="BC83" s="383"/>
      <c r="BD83" s="282"/>
      <c r="BE83" s="282"/>
      <c r="BF83" s="282"/>
      <c r="BG83" s="282"/>
      <c r="BH83" s="282"/>
      <c r="BI83" s="282"/>
    </row>
    <row r="84" spans="1:61" ht="33.75" thickBot="1">
      <c r="A84" s="378"/>
      <c r="B84" s="168">
        <v>2</v>
      </c>
      <c r="C84" s="65"/>
      <c r="D84" s="61"/>
      <c r="E84" s="13">
        <f>(F84*$F$4)+(G84*$G$4)+(IF(H84="y",$H$4,0))+(IF(I84="y",$I$4,0))+(J84*$J$4)+(K84*$K$4)+(L84*$L$4)+(M84*$M$4)+(N84*$N$4)+(O84*$O$4)+(P84*$P$4)+(Q84*$Q$4)+(R84*$R$4)+(S84*$S$4)+(T84*$T$4)+(U84*$U$4)</f>
        <v>0</v>
      </c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AB84" s="71"/>
      <c r="AC84" s="71"/>
      <c r="AD84" s="278"/>
      <c r="AE84" s="278"/>
      <c r="AF84" s="71"/>
      <c r="AG84" s="71"/>
      <c r="AH84" s="71"/>
      <c r="AI84" s="71"/>
      <c r="AJ84" s="71"/>
      <c r="AK84" s="12"/>
      <c r="AL84" s="133"/>
      <c r="AM84" s="9"/>
      <c r="AN84" s="9"/>
      <c r="AO84" s="9"/>
      <c r="AP84" s="9"/>
      <c r="BC84" s="383"/>
      <c r="BD84" s="282"/>
      <c r="BE84" s="282"/>
      <c r="BF84" s="282"/>
      <c r="BG84" s="282"/>
      <c r="BH84" s="282"/>
      <c r="BI84" s="282"/>
    </row>
    <row r="85" spans="1:61" ht="17.25" customHeight="1" thickBot="1">
      <c r="A85" s="378"/>
      <c r="B85" s="73" t="s">
        <v>30</v>
      </c>
      <c r="C85" s="72" t="s">
        <v>31</v>
      </c>
      <c r="D85" s="73" t="s">
        <v>3</v>
      </c>
      <c r="E85" s="116"/>
      <c r="F85" s="117"/>
      <c r="G85" s="118"/>
      <c r="H85" s="118"/>
      <c r="I85" s="118"/>
      <c r="J85" s="118"/>
      <c r="K85" s="118" t="str">
        <f>IF(OR((SUM($K86:$O86)&gt;4),(SUM($K87:$O87)&gt;4)),"Error"," ")</f>
        <v> </v>
      </c>
      <c r="L85" s="118" t="str">
        <f>IF(OR((SUM($K86:$O86)&gt;4),(SUM($K87:$O87)&gt;4)),"Error"," ")</f>
        <v> </v>
      </c>
      <c r="M85" s="118" t="str">
        <f>IF(OR((SUM($K86:$O86)&gt;4),(SUM($K87:$O87)&gt;4)),"Error"," ")</f>
        <v> </v>
      </c>
      <c r="N85" s="118" t="str">
        <f>IF(OR((SUM($K86:$O86)&gt;4),(SUM($K87:$O87)&gt;4)),"Error"," ")</f>
        <v> </v>
      </c>
      <c r="O85" s="118" t="str">
        <f>IF(OR((SUM($K86:$O86)&gt;4),(SUM($K87:$O87)&gt;4)),"Error"," ")</f>
        <v> </v>
      </c>
      <c r="P85" s="119" t="str">
        <f>IF(OR(($P86+2*$Q86+3*$R86)&gt;3,($P87+2*$Q87+3*$R87&gt;3)),"Too many Houses"," ")</f>
        <v> </v>
      </c>
      <c r="Q85" s="118"/>
      <c r="R85" s="118"/>
      <c r="S85" s="118" t="str">
        <f>IF(OR(S86+S87&gt;24,T86+T87&gt;16,S86-T87&gt;12,S87-T86&gt;12,S86&lt;T87,S87&lt;T86,S86+T86-T87&gt;12,S87+T87-T86&gt;12),"error"," ")</f>
        <v> </v>
      </c>
      <c r="T85" s="118"/>
      <c r="U85" s="120"/>
      <c r="AB85" s="71"/>
      <c r="AC85" s="71"/>
      <c r="AD85" s="71"/>
      <c r="AE85" s="279"/>
      <c r="AF85" s="224"/>
      <c r="AG85" s="12"/>
      <c r="AH85" s="71"/>
      <c r="AI85" s="71"/>
      <c r="AJ85" s="71"/>
      <c r="AK85" s="12"/>
      <c r="AL85" s="133"/>
      <c r="AM85" s="9"/>
      <c r="AN85" s="9"/>
      <c r="AO85" s="9"/>
      <c r="AP85" s="9"/>
      <c r="BC85" s="383"/>
      <c r="BD85" s="282"/>
      <c r="BE85" s="282"/>
      <c r="BF85" s="282"/>
      <c r="BG85" s="282"/>
      <c r="BH85" s="282"/>
      <c r="BI85" s="282"/>
    </row>
    <row r="86" spans="1:61" ht="23.25" thickBot="1">
      <c r="A86" s="378"/>
      <c r="B86" s="167">
        <v>1</v>
      </c>
      <c r="C86" s="60"/>
      <c r="D86" s="61"/>
      <c r="E86" s="13">
        <f>(F86*$F$4)+(G86*$G$4)+(IF(H86="y",$H$4,0))+(IF(I86="y",$I$4,0))+(J86*$J$4)+(K86*$K$4)+(L86*$L$4)+(M86*$M$4)+(N86*$N$4)+(O86*$O$4)+(P86*$P$4)+(Q86*$Q$4)+(R86*$R$4)+(S86*$S$4)+(T86*$T$4)+(U86*$U$4)</f>
        <v>0</v>
      </c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AB86" s="71"/>
      <c r="AC86" s="71"/>
      <c r="AD86" s="71"/>
      <c r="AE86" s="71"/>
      <c r="AF86" s="280"/>
      <c r="AG86" s="12"/>
      <c r="AH86" s="71"/>
      <c r="AI86" s="71"/>
      <c r="AJ86" s="71"/>
      <c r="AK86" s="12"/>
      <c r="AL86" s="133"/>
      <c r="AM86" s="9"/>
      <c r="AN86" s="9"/>
      <c r="AO86" s="12"/>
      <c r="AP86" s="12"/>
      <c r="BC86" s="383"/>
      <c r="BD86" s="282"/>
      <c r="BE86" s="282"/>
      <c r="BF86" s="282"/>
      <c r="BG86" s="282"/>
      <c r="BH86" s="282"/>
      <c r="BI86" s="282"/>
    </row>
    <row r="87" spans="1:61" ht="24" thickBot="1">
      <c r="A87" s="379"/>
      <c r="B87" s="168">
        <v>2</v>
      </c>
      <c r="C87" s="65"/>
      <c r="D87" s="61"/>
      <c r="E87" s="13">
        <f>(F87*$F$4)+(G87*$G$4)+(IF(H87="y",$H$4,0))+(IF(I87="y",$I$4,0))+(J87*$J$4)+(K87*$K$4)+(L87*$L$4)+(M87*$M$4)+(N87*$N$4)+(O87*$O$4)+(P87*$P$4)+(Q87*$Q$4)+(R87*$R$4)+(S87*$S$4)+(T87*$T$4)+(U87*$U$4)</f>
        <v>0</v>
      </c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AB87" s="12"/>
      <c r="AC87" s="224"/>
      <c r="AD87" s="224"/>
      <c r="AE87" s="224"/>
      <c r="AF87" s="71"/>
      <c r="AG87" s="12"/>
      <c r="AH87" s="276"/>
      <c r="AI87" s="12"/>
      <c r="AJ87" s="91"/>
      <c r="AK87" s="12"/>
      <c r="AL87" s="133"/>
      <c r="AM87" s="9"/>
      <c r="AN87" s="9"/>
      <c r="AO87" s="9"/>
      <c r="AP87" s="9"/>
      <c r="BC87" s="383"/>
      <c r="BD87" s="282"/>
      <c r="BE87" s="282"/>
      <c r="BF87" s="282"/>
      <c r="BG87" s="282"/>
      <c r="BH87" s="282"/>
      <c r="BI87" s="282"/>
    </row>
    <row r="88" spans="2:42" ht="10.5" customHeight="1" thickBot="1">
      <c r="B88" s="170"/>
      <c r="C88" s="94"/>
      <c r="D88" s="95"/>
      <c r="E88" s="96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  <c r="AB88" s="12"/>
      <c r="AC88" s="280"/>
      <c r="AD88" s="280"/>
      <c r="AE88" s="280"/>
      <c r="AF88" s="71"/>
      <c r="AG88" s="71"/>
      <c r="AH88" s="12"/>
      <c r="AI88" s="12"/>
      <c r="AJ88" s="12"/>
      <c r="AK88" s="12"/>
      <c r="AL88" s="133"/>
      <c r="AM88" s="9"/>
      <c r="AN88" s="9"/>
      <c r="AO88" s="9"/>
      <c r="AP88" s="9"/>
    </row>
    <row r="89" spans="1:61" ht="17.25" customHeight="1" thickBot="1">
      <c r="A89" s="375" t="s">
        <v>49</v>
      </c>
      <c r="B89" s="73" t="s">
        <v>30</v>
      </c>
      <c r="C89" s="72" t="s">
        <v>31</v>
      </c>
      <c r="D89" s="73" t="s">
        <v>3</v>
      </c>
      <c r="E89" s="116"/>
      <c r="F89" s="117"/>
      <c r="G89" s="118"/>
      <c r="H89" s="118"/>
      <c r="I89" s="118"/>
      <c r="J89" s="118"/>
      <c r="K89" s="118" t="str">
        <f>IF(OR((SUM($K90:$O90)&gt;4),(SUM($K91:$O91)&gt;4)),"Error"," ")</f>
        <v> </v>
      </c>
      <c r="L89" s="118" t="str">
        <f>IF(OR((SUM($K90:$O90)&gt;4),(SUM($K91:$O91)&gt;4)),"Error"," ")</f>
        <v> </v>
      </c>
      <c r="M89" s="118" t="str">
        <f>IF(OR((SUM($K90:$O90)&gt;4),(SUM($K91:$O91)&gt;4)),"Error"," ")</f>
        <v> </v>
      </c>
      <c r="N89" s="118" t="str">
        <f>IF(OR((SUM($K90:$O90)&gt;4),(SUM($K91:$O91)&gt;4)),"Error"," ")</f>
        <v> </v>
      </c>
      <c r="O89" s="118" t="str">
        <f>IF(OR((SUM($K90:$O90)&gt;4),(SUM($K91:$O91)&gt;4)),"Error"," ")</f>
        <v> </v>
      </c>
      <c r="P89" s="119" t="str">
        <f>IF(OR(($P90+2*$Q90+3*$R90)&gt;3,($P91+2*$Q91+3*$R91&gt;3)),"Too many Houses"," ")</f>
        <v> </v>
      </c>
      <c r="Q89" s="118"/>
      <c r="R89" s="118"/>
      <c r="S89" s="118" t="str">
        <f>IF(OR(S90+S91&gt;24,T90+T91&gt;16,S90-T91&gt;12,S91-T90&gt;12,S90&lt;T91,S91&lt;T90,S90+T90-T91&gt;12,S91+T91-T90&gt;12),"error"," ")</f>
        <v> </v>
      </c>
      <c r="T89" s="118"/>
      <c r="U89" s="120"/>
      <c r="AB89" s="276"/>
      <c r="AC89" s="12"/>
      <c r="AD89" s="12"/>
      <c r="AE89" s="12"/>
      <c r="AF89" s="12"/>
      <c r="AG89" s="277"/>
      <c r="AH89" s="276"/>
      <c r="AI89" s="12"/>
      <c r="AJ89" s="91"/>
      <c r="AK89" s="12"/>
      <c r="AL89" s="133"/>
      <c r="AM89" s="9"/>
      <c r="AN89" s="9"/>
      <c r="AO89" s="9"/>
      <c r="AP89" s="9"/>
      <c r="BC89" s="383"/>
      <c r="BD89" s="282"/>
      <c r="BE89" s="282"/>
      <c r="BF89" s="282"/>
      <c r="BG89" s="282"/>
      <c r="BH89" s="282"/>
      <c r="BI89" s="282"/>
    </row>
    <row r="90" spans="1:61" ht="23.25" thickBot="1">
      <c r="A90" s="378"/>
      <c r="B90" s="167">
        <v>1</v>
      </c>
      <c r="C90" s="60"/>
      <c r="D90" s="61"/>
      <c r="E90" s="13">
        <f>(F90*$F$4)+(G90*$G$4)+(IF(H90="y",$H$4,0))+(IF(I90="y",$I$4,0))+(J90*$J$4)+(K90*$K$4)+(L90*$L$4)+(M90*$M$4)+(N90*$N$4)+(O90*$O$4)+(P90*$P$4)+(Q90*$Q$4)+(R90*$R$4)+(S90*$S$4)+(T90*$T$4)+(U90*$U$4)</f>
        <v>0</v>
      </c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AB90" s="12"/>
      <c r="AC90" s="12"/>
      <c r="AD90" s="12"/>
      <c r="AE90" s="12"/>
      <c r="AF90" s="12"/>
      <c r="AG90" s="11"/>
      <c r="AH90" s="12"/>
      <c r="AI90" s="12"/>
      <c r="AJ90" s="12"/>
      <c r="AK90" s="12"/>
      <c r="AL90" s="133"/>
      <c r="AM90" s="9"/>
      <c r="AN90" s="9"/>
      <c r="AO90" s="9"/>
      <c r="AP90" s="9"/>
      <c r="BC90" s="383"/>
      <c r="BD90" s="282"/>
      <c r="BE90" s="282"/>
      <c r="BF90" s="282"/>
      <c r="BG90" s="282"/>
      <c r="BH90" s="282"/>
      <c r="BI90" s="282"/>
    </row>
    <row r="91" spans="1:61" ht="24" thickBot="1">
      <c r="A91" s="379"/>
      <c r="B91" s="168">
        <v>2</v>
      </c>
      <c r="C91" s="65"/>
      <c r="D91" s="61"/>
      <c r="E91" s="13">
        <f>(F91*$F$4)+(G91*$G$4)+(IF(H91="y",$H$4,0))+(IF(I91="y",$I$4,0))+(J91*$J$4)+(K91*$K$4)+(L91*$L$4)+(M91*$M$4)+(N91*$N$4)+(O91*$O$4)+(P91*$P$4)+(Q91*$Q$4)+(R91*$R$4)+(S91*$S$4)+(T91*$T$4)+(U91*$U$4)</f>
        <v>0</v>
      </c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AB91" s="12"/>
      <c r="AC91" s="12"/>
      <c r="AD91" s="12"/>
      <c r="AE91" s="12"/>
      <c r="AF91" s="12"/>
      <c r="AG91" s="11"/>
      <c r="AH91" s="12"/>
      <c r="AI91" s="12"/>
      <c r="AJ91" s="12"/>
      <c r="AK91" s="12"/>
      <c r="AL91" s="133"/>
      <c r="AM91" s="9"/>
      <c r="AN91" s="9"/>
      <c r="AO91" s="9"/>
      <c r="AP91" s="9"/>
      <c r="BC91" s="383"/>
      <c r="BD91" s="282"/>
      <c r="BE91" s="282"/>
      <c r="BF91" s="282"/>
      <c r="BG91" s="282"/>
      <c r="BH91" s="282"/>
      <c r="BI91" s="282"/>
    </row>
    <row r="92" spans="2:40" ht="23.25">
      <c r="B92" s="171"/>
      <c r="AB92" s="12"/>
      <c r="AC92" s="12"/>
      <c r="AD92" s="12"/>
      <c r="AE92" s="12"/>
      <c r="AF92" s="12"/>
      <c r="AG92" s="11"/>
      <c r="AH92" s="12"/>
      <c r="AI92" s="12"/>
      <c r="AJ92" s="12"/>
      <c r="AK92" s="71"/>
      <c r="AL92" s="133"/>
      <c r="AM92" s="9"/>
      <c r="AN92" s="9"/>
    </row>
    <row r="93" spans="2:42" ht="23.25">
      <c r="B93" s="171"/>
      <c r="AB93" s="12"/>
      <c r="AC93" s="12"/>
      <c r="AD93" s="12"/>
      <c r="AE93" s="12"/>
      <c r="AF93" s="12"/>
      <c r="AG93" s="11"/>
      <c r="AH93" s="12"/>
      <c r="AI93" s="12"/>
      <c r="AJ93" s="12"/>
      <c r="AK93" s="12"/>
      <c r="AL93" s="133"/>
      <c r="AM93" s="9"/>
      <c r="AN93" s="9"/>
      <c r="AO93" s="9"/>
      <c r="AP93" s="9"/>
    </row>
    <row r="94" spans="2:37" ht="23.25">
      <c r="B94" s="1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2:37" ht="23.25">
      <c r="B95" s="1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</row>
    <row r="96" spans="2:37" ht="23.25">
      <c r="B96" s="1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</row>
    <row r="97" ht="23.25">
      <c r="B97" s="171"/>
    </row>
    <row r="98" ht="23.25">
      <c r="B98" s="171"/>
    </row>
    <row r="99" ht="23.25">
      <c r="B99" s="171"/>
    </row>
    <row r="100" ht="23.25">
      <c r="B100" s="171"/>
    </row>
    <row r="101" ht="23.25">
      <c r="B101" s="171"/>
    </row>
    <row r="102" ht="23.25">
      <c r="B102" s="171"/>
    </row>
    <row r="103" ht="23.25">
      <c r="B103" s="171"/>
    </row>
    <row r="104" ht="23.25">
      <c r="B104" s="171"/>
    </row>
    <row r="105" ht="23.25">
      <c r="B105" s="171"/>
    </row>
    <row r="106" ht="23.25">
      <c r="B106" s="171"/>
    </row>
    <row r="107" ht="23.25">
      <c r="B107" s="171"/>
    </row>
    <row r="108" ht="23.25">
      <c r="B108" s="171"/>
    </row>
    <row r="109" ht="23.25">
      <c r="B109" s="171"/>
    </row>
    <row r="110" ht="23.25">
      <c r="B110" s="171"/>
    </row>
    <row r="111" ht="23.25">
      <c r="B111" s="171"/>
    </row>
    <row r="112" ht="23.25">
      <c r="B112" s="171"/>
    </row>
    <row r="113" ht="23.25">
      <c r="B113" s="171"/>
    </row>
    <row r="114" ht="23.25">
      <c r="B114" s="171"/>
    </row>
    <row r="115" ht="23.25">
      <c r="B115" s="171"/>
    </row>
    <row r="116" ht="23.25">
      <c r="B116" s="171"/>
    </row>
    <row r="117" ht="23.25">
      <c r="B117" s="171"/>
    </row>
    <row r="118" ht="23.25">
      <c r="B118" s="171"/>
    </row>
    <row r="119" ht="23.25">
      <c r="B119" s="171"/>
    </row>
    <row r="120" ht="23.25">
      <c r="B120" s="171"/>
    </row>
    <row r="121" ht="23.25">
      <c r="B121" s="171"/>
    </row>
    <row r="122" ht="23.25">
      <c r="B122" s="171"/>
    </row>
    <row r="123" ht="23.25">
      <c r="B123" s="171"/>
    </row>
    <row r="124" ht="23.25">
      <c r="B124" s="171"/>
    </row>
    <row r="125" ht="23.25">
      <c r="B125" s="171"/>
    </row>
    <row r="126" ht="23.25">
      <c r="B126" s="171"/>
    </row>
    <row r="127" ht="23.25">
      <c r="B127" s="171"/>
    </row>
    <row r="128" ht="23.25">
      <c r="B128" s="171"/>
    </row>
    <row r="129" ht="23.25">
      <c r="B129" s="171"/>
    </row>
    <row r="130" ht="23.25">
      <c r="B130" s="171"/>
    </row>
    <row r="131" ht="23.25">
      <c r="B131" s="171"/>
    </row>
    <row r="132" ht="23.25">
      <c r="B132" s="171"/>
    </row>
    <row r="133" ht="23.25">
      <c r="B133" s="171"/>
    </row>
    <row r="134" ht="23.25">
      <c r="B134" s="171"/>
    </row>
    <row r="135" ht="23.25">
      <c r="B135" s="171"/>
    </row>
    <row r="136" ht="23.25">
      <c r="B136" s="171"/>
    </row>
    <row r="137" ht="23.25">
      <c r="B137" s="171"/>
    </row>
    <row r="138" ht="23.25">
      <c r="B138" s="171"/>
    </row>
    <row r="139" ht="23.25">
      <c r="B139" s="171"/>
    </row>
    <row r="140" ht="23.25">
      <c r="B140" s="171"/>
    </row>
    <row r="141" ht="23.25">
      <c r="B141" s="171"/>
    </row>
    <row r="142" ht="23.25">
      <c r="B142" s="171"/>
    </row>
    <row r="143" ht="23.25">
      <c r="B143" s="171"/>
    </row>
    <row r="144" ht="23.25">
      <c r="B144" s="171"/>
    </row>
    <row r="145" ht="23.25">
      <c r="B145" s="171"/>
    </row>
    <row r="146" ht="23.25">
      <c r="B146" s="171"/>
    </row>
    <row r="147" ht="23.25">
      <c r="B147" s="171"/>
    </row>
    <row r="148" ht="23.25">
      <c r="B148" s="171"/>
    </row>
    <row r="149" ht="23.25">
      <c r="B149" s="171"/>
    </row>
    <row r="150" ht="23.25">
      <c r="B150" s="171"/>
    </row>
    <row r="151" ht="23.25">
      <c r="B151" s="171"/>
    </row>
    <row r="152" ht="23.25">
      <c r="B152" s="171"/>
    </row>
    <row r="153" ht="23.25">
      <c r="B153" s="171"/>
    </row>
    <row r="154" ht="23.25">
      <c r="B154" s="171"/>
    </row>
    <row r="155" ht="23.25">
      <c r="B155" s="171"/>
    </row>
    <row r="156" ht="23.25">
      <c r="B156" s="171"/>
    </row>
    <row r="157" ht="23.25">
      <c r="B157" s="171"/>
    </row>
    <row r="158" ht="23.25">
      <c r="B158" s="171"/>
    </row>
    <row r="159" ht="23.25">
      <c r="B159" s="171"/>
    </row>
    <row r="160" ht="23.25">
      <c r="B160" s="171"/>
    </row>
    <row r="161" ht="23.25">
      <c r="B161" s="171"/>
    </row>
    <row r="162" ht="23.25">
      <c r="B162" s="171"/>
    </row>
    <row r="163" ht="23.25">
      <c r="B163" s="171"/>
    </row>
    <row r="164" ht="23.25">
      <c r="B164" s="171"/>
    </row>
    <row r="165" ht="23.25">
      <c r="B165" s="171"/>
    </row>
    <row r="166" ht="23.25">
      <c r="B166" s="171"/>
    </row>
    <row r="167" ht="23.25">
      <c r="B167" s="171"/>
    </row>
    <row r="168" ht="23.25">
      <c r="B168" s="171"/>
    </row>
    <row r="169" ht="23.25">
      <c r="B169" s="171"/>
    </row>
    <row r="170" ht="23.25">
      <c r="B170" s="171"/>
    </row>
    <row r="171" ht="23.25">
      <c r="B171" s="171"/>
    </row>
    <row r="172" ht="23.25">
      <c r="B172" s="171"/>
    </row>
    <row r="173" ht="23.25">
      <c r="B173" s="171"/>
    </row>
    <row r="174" ht="23.25">
      <c r="B174" s="171"/>
    </row>
    <row r="175" ht="23.25">
      <c r="B175" s="171"/>
    </row>
    <row r="176" ht="23.25">
      <c r="B176" s="171"/>
    </row>
    <row r="177" ht="23.25">
      <c r="B177" s="171"/>
    </row>
    <row r="178" ht="23.25">
      <c r="B178" s="171"/>
    </row>
    <row r="179" ht="23.25">
      <c r="B179" s="171"/>
    </row>
    <row r="180" ht="23.25">
      <c r="B180" s="171"/>
    </row>
    <row r="181" ht="23.25">
      <c r="B181" s="171"/>
    </row>
    <row r="182" ht="23.25">
      <c r="B182" s="171"/>
    </row>
    <row r="183" ht="23.25">
      <c r="B183" s="171"/>
    </row>
    <row r="184" ht="23.25">
      <c r="B184" s="171"/>
    </row>
    <row r="185" ht="23.25">
      <c r="B185" s="171"/>
    </row>
    <row r="186" ht="23.25">
      <c r="B186" s="171"/>
    </row>
    <row r="187" ht="23.25">
      <c r="B187" s="171"/>
    </row>
    <row r="188" ht="23.25">
      <c r="B188" s="171"/>
    </row>
    <row r="189" ht="23.25">
      <c r="B189" s="171"/>
    </row>
    <row r="190" ht="23.25">
      <c r="B190" s="171"/>
    </row>
    <row r="191" ht="23.25">
      <c r="B191" s="171"/>
    </row>
    <row r="192" ht="23.25">
      <c r="B192" s="171"/>
    </row>
    <row r="193" ht="23.25">
      <c r="B193" s="171"/>
    </row>
    <row r="194" ht="23.25">
      <c r="B194" s="171"/>
    </row>
    <row r="195" ht="23.25">
      <c r="B195" s="171"/>
    </row>
    <row r="196" ht="23.25">
      <c r="B196" s="171"/>
    </row>
    <row r="197" ht="23.25">
      <c r="B197" s="171"/>
    </row>
    <row r="198" ht="23.25">
      <c r="B198" s="171"/>
    </row>
    <row r="199" ht="23.25">
      <c r="B199" s="171"/>
    </row>
    <row r="200" ht="23.25">
      <c r="B200" s="171"/>
    </row>
    <row r="201" ht="23.25">
      <c r="B201" s="171"/>
    </row>
    <row r="202" ht="23.25">
      <c r="B202" s="171"/>
    </row>
    <row r="203" ht="23.25">
      <c r="B203" s="171"/>
    </row>
    <row r="204" ht="23.25">
      <c r="B204" s="171"/>
    </row>
    <row r="205" ht="23.25">
      <c r="B205" s="171"/>
    </row>
    <row r="206" ht="23.25">
      <c r="B206" s="171"/>
    </row>
    <row r="207" ht="23.25">
      <c r="B207" s="171"/>
    </row>
    <row r="208" ht="23.25">
      <c r="B208" s="171"/>
    </row>
    <row r="209" ht="23.25">
      <c r="B209" s="171"/>
    </row>
    <row r="210" ht="23.25">
      <c r="B210" s="171"/>
    </row>
    <row r="211" ht="23.25">
      <c r="B211" s="171"/>
    </row>
    <row r="212" ht="23.25">
      <c r="B212" s="171"/>
    </row>
    <row r="213" ht="23.25">
      <c r="B213" s="171"/>
    </row>
    <row r="214" ht="23.25">
      <c r="B214" s="171"/>
    </row>
    <row r="215" ht="23.25">
      <c r="B215" s="171"/>
    </row>
    <row r="216" ht="23.25">
      <c r="B216" s="171"/>
    </row>
    <row r="217" ht="23.25">
      <c r="B217" s="171"/>
    </row>
    <row r="218" ht="23.25">
      <c r="B218" s="171"/>
    </row>
    <row r="219" ht="23.25">
      <c r="B219" s="171"/>
    </row>
    <row r="220" ht="23.25">
      <c r="B220" s="171"/>
    </row>
    <row r="221" ht="23.25">
      <c r="B221" s="171"/>
    </row>
  </sheetData>
  <mergeCells count="29">
    <mergeCell ref="BF17:BI17"/>
    <mergeCell ref="BJ17:BM17"/>
    <mergeCell ref="AX3:BA3"/>
    <mergeCell ref="BB3:BE3"/>
    <mergeCell ref="BF3:BI3"/>
    <mergeCell ref="BJ3:BM3"/>
    <mergeCell ref="AF69:AJ70"/>
    <mergeCell ref="P3:R3"/>
    <mergeCell ref="S3:T3"/>
    <mergeCell ref="AC3:AF3"/>
    <mergeCell ref="AH3:AK3"/>
    <mergeCell ref="AJ16:AJ27"/>
    <mergeCell ref="AM3:AP3"/>
    <mergeCell ref="BC82:BC87"/>
    <mergeCell ref="BC89:BC91"/>
    <mergeCell ref="AM69:AP69"/>
    <mergeCell ref="BC37:BC51"/>
    <mergeCell ref="BC53:BC67"/>
    <mergeCell ref="BC69:BC80"/>
    <mergeCell ref="AS3:AV3"/>
    <mergeCell ref="AX17:BA17"/>
    <mergeCell ref="BB17:BE17"/>
    <mergeCell ref="A69:A80"/>
    <mergeCell ref="A82:A87"/>
    <mergeCell ref="A89:A91"/>
    <mergeCell ref="A5:A19"/>
    <mergeCell ref="A21:A35"/>
    <mergeCell ref="A37:A51"/>
    <mergeCell ref="A53:A67"/>
  </mergeCells>
  <dataValidations count="16">
    <dataValidation allowBlank="1" showInputMessage="1" showErrorMessage="1" prompt="Enter 1 thru 8" error="Value must 1 thru 8" sqref="W54:X54"/>
    <dataValidation type="whole" allowBlank="1" showInputMessage="1" showErrorMessage="1" promptTitle="Input 1 thru 8" error="Value must be 1 thru 8&#10;" sqref="Y55:Y56">
      <formula1>1</formula1>
      <formula2>8</formula2>
    </dataValidation>
    <dataValidation type="whole" allowBlank="1" showInputMessage="1" showErrorMessage="1" promptTitle="Input 1 thru 8" error="Value must be 1 thru 8" sqref="X55:X56">
      <formula1>1</formula1>
      <formula2>4</formula2>
    </dataValidation>
    <dataValidation type="whole" allowBlank="1" showInputMessage="1" showErrorMessage="1" promptTitle="Input 1 thru 16" error="Value must be 1 thru 16" sqref="W55:W56">
      <formula1>1</formula1>
      <formula2>16</formula2>
    </dataValidation>
    <dataValidation type="whole" allowBlank="1" showInputMessage="1" showErrorMessage="1" promptTitle="Input 1 or Blank" error="Value must be 1 or Blank" sqref="V55:V56">
      <formula1>1</formula1>
      <formula2>1</formula2>
    </dataValidation>
    <dataValidation type="whole" allowBlank="1" showInputMessage="1" showErrorMessage="1" promptTitle="Input 1 thru 8" prompt="Input 1 thru 8&#10;" error="Value must be 1 thru 8" sqref="T79:T80 T83:T84 T86:T87 T6:T7 T9:T10 T12:T13 T15:T16 T18:T19 T22:T23 T25:T26 T28:T29 T31:T32 T34:T35 T38:T39 T41:T42 T44:T45 T47:T48 T50:T51 T54:T55 T57:T58 T60:T61 T63:T64 T66:T67 T70:T71 T73:T74 T76:T77 T90:T91">
      <formula1>1</formula1>
      <formula2>8</formula2>
    </dataValidation>
    <dataValidation type="whole" allowBlank="1" showInputMessage="1" showErrorMessage="1" promptTitle="Input 1 or Blank" prompt="Input 1 or Blank&#10;" error="Value must be 1 or Blank" sqref="R79:R80 R83:R84 R86:R87 R6:R7 R9:R10 R12:R13 R15:R16 R18:R19 R22:R23 R25:R26 R28:R29 R31:R32 R34:R35 R38:R39 R41:R42 R44:R45 R47:R48 R50:R51 R54:R55 R57:R58 R60:R61 R63:R64 R66:R67 R70:R71 R73:R74 R76:R77 R90:R91">
      <formula1>1</formula1>
      <formula2>1</formula2>
    </dataValidation>
    <dataValidation type="whole" allowBlank="1" showInputMessage="1" showErrorMessage="1" promptTitle="Input 1 or Blank" prompt="Input 1 orleave  Blank" error="Value must be 1 or  leave Blank" sqref="Q79:Q80 Q83:Q84 Q86:Q87 Q6:Q7 Q9:Q10 Q12:Q13 Q15:Q16 Q18:Q19 Q22:Q23 Q25:Q26 Q28:Q29 Q31:Q32 Q34:Q35 Q38:Q39 Q41:Q42 Q44:Q45 Q47:Q48 Q50:Q51 Q54:Q55 Q57:Q58 Q60:Q61 Q63:Q64 Q66:Q67 Q70:Q71 Q73:Q74 Q76:Q77 Q90:Q91">
      <formula1>1</formula1>
      <formula2>1</formula2>
    </dataValidation>
    <dataValidation type="custom" allowBlank="1" showInputMessage="1" showErrorMessage="1" promptTitle="Enter 1 thru 4" prompt="Enter 1 thru 4 or leave blank&#10;" error="Entry must be from 1 thru 4 or leave blank" sqref="F79:F80 F83:F84 F86:F87 F6:F7 F9:F10 F12:F13 F15:F16 F18:F19 F22:F23 F25:F26 F28:F29 F31:F32 F34:F35 F38:F39 F41:F42 F44:F45 F47:F48 F50:F51 F54:F55 F57:F58 F60:F61 F63:F64 F66:F67 F70:F71 F73:F74 F76:F77 F90:F91">
      <formula1>AND(F79&gt;0,F79&lt;5)</formula1>
    </dataValidation>
    <dataValidation type="custom" allowBlank="1" showInputMessage="1" showErrorMessage="1" prompt="Input 1 thru 4 or leave blank" error="Value must be 1 thru 4 or leave blank" sqref="G79:G80 G83:G84 G86:G87 G6:G7 G9:G10 G12:G13 G15:G16 G18:G19 G22:G23 G25:G26 G28:G29 G31:G32 G34:G35 G38:G39 G41:G42 G44:G45 G47:G48 G50:G51 G54:G55 G57:G58 G60:G61 G63:G64 G66:G67 G70:G71 G73:G74 G76:G77 G90:G91">
      <formula1>AND(G79&gt;0,G79&lt;5)</formula1>
    </dataValidation>
    <dataValidation type="custom" allowBlank="1" showInputMessage="1" showErrorMessage="1" promptTitle="Enter 1 thru 4" prompt="Enter 1 thru 4 or leave blank" error="Entry must be from 1 thru 4 or leave blank" sqref="J79:J80 J83:J84 J86:J87 J6:J7 J9:J10 J12:J13 J15:J16 J18:J19 J22:J23 J25:J26 J28:J29 J31:J32 J34:J35 J38:J39 J41:J42 J44:J45 J47:J48 J50:J51 J54:J55 J57:J58 J60:J61 J63:J64 J66:J67 J70:J71 J73:J74 J76:J77 J90:J91">
      <formula1>AND(J79&gt;0,J79&lt;5)</formula1>
    </dataValidation>
    <dataValidation type="whole" allowBlank="1" showInputMessage="1" showErrorMessage="1" promptTitle="Input 1 thru 4" prompt="Input 1 thru 4 or leave blank" error="Value must be 1 thru 4 or leave blank" sqref="K79:O80 K83:O84 K86:O87 K6:O7 K9:O10 K12:O13 K15:O16 K18:O19 K22:O23 K25:O26 K28:O29 K31:O32 K34:O35 K38:O39 K41:O42 K44:O45 K47:O48 K50:O51 K54:O55 K57:O58 K60:O61 K63:O64 K66:O67 K70:O71 K73:O74 K76:O77 K90:O91">
      <formula1>1</formula1>
      <formula2>4</formula2>
    </dataValidation>
    <dataValidation type="whole" allowBlank="1" showInputMessage="1" showErrorMessage="1" promptTitle="Input 1 thru 3" prompt="Input 1 thru 3 or leave blank" error="Value must be 1 thru 3 or leave blank" sqref="P79:P80 P83:P84 P86:P87 P6:P7 P9:P10 P12:P13 P15:P16 P18:P19 P22:P23 P25:P26 P28:P29 P31:P32 P34:P35 P38:P39 P41:P42 P44:P45 P47:P48 P50:P51 P54:P55 P57:P58 P60:P61 P63:P64 P66:P67 P70:P71 P73:P74 P76:P77 P90:P91">
      <formula1>0</formula1>
      <formula2>3</formula2>
    </dataValidation>
    <dataValidation type="whole" allowBlank="1" showInputMessage="1" showErrorMessage="1" promptTitle="Input 1 thru 8" prompt="Input 1 thru 8 or leave blank" error="Value must be 1 thru 8 or leave blank&#10;" sqref="U83:U84 U86:U87 U6:U7 U9:U10 U12:U13 U15:U16 U18:U19 U22:U23 U25:U26 U28:U29 U31:U32 U34:U35 U38:U39 U41:U42 U44:U45 U47:U48 U50:U51 U54:U55 U57:U58 U60:U61 U63:U64 U66:U67 U70:U71 U73:U74 U76:U77 U79:U80 U90:U91">
      <formula1>1</formula1>
      <formula2>8</formula2>
    </dataValidation>
    <dataValidation type="whole" allowBlank="1" showInputMessage="1" showErrorMessage="1" promptTitle="Input 1 thru 20" prompt="Input 1 thru 20&#10;" error="Value must be 1 thru 20" sqref="S83:S84 S86:S87 S6:S7 S9:S10 S12:S13 S15:S16 S18:S19 S22:S23 S25:S26 S28:S29 S31:S32 S34:S35 S38:S39 S41:S42 S44:S45 S47:S48 S50:S51 S54:S55 S57:S58 S60:S61 S63:S64 S66:S67 S70:S71 S73:S74 S76:S77 S79:S80 S90:S91">
      <formula1>1</formula1>
      <formula2>20</formula2>
    </dataValidation>
    <dataValidation type="list" allowBlank="1" showInputMessage="1" showErrorMessage="1" promptTitle="Input Y or leave blank" prompt="Input Y or leave blank" error="Value must be Y or leave blank" sqref="H86:I87 H6:I7 H9:I10 H12:I13 H15:I16 H18:I19 H22:I23 H25:I26 H28:I29 H31:I32 H34:I35 H38:I39 H41:I42 H44:I45 H47:I48 H50:I51 H54:I55 H57:I58 H60:I61 H63:I64 H66:I67 H70:I71 H73:I74 H76:I77 H79:I80 H83:I84 H90:I91">
      <formula1>$Y$4:$Y$5</formula1>
    </dataValidation>
  </dataValidations>
  <printOptions/>
  <pageMargins left="0.18" right="0.16" top="1.72" bottom="0.38" header="0.38" footer="0.5"/>
  <pageSetup fitToHeight="2" fitToWidth="1" horizontalDpi="600" verticalDpi="600" orientation="landscape" scale="64" r:id="rId2"/>
  <rowBreaks count="2" manualBreakCount="2">
    <brk id="35" max="255" man="1"/>
    <brk id="6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O91"/>
  <sheetViews>
    <sheetView showGridLines="0" zoomScale="84" zoomScaleNormal="84" workbookViewId="0" topLeftCell="A1">
      <selection activeCell="C104" sqref="C104"/>
    </sheetView>
  </sheetViews>
  <sheetFormatPr defaultColWidth="9.140625" defaultRowHeight="12.75"/>
  <cols>
    <col min="1" max="1" width="9.140625" style="57" customWidth="1"/>
    <col min="2" max="3" width="9.140625" style="6" customWidth="1"/>
    <col min="4" max="4" width="25.8515625" style="7" customWidth="1"/>
    <col min="5" max="5" width="12.421875" style="6" bestFit="1" customWidth="1"/>
    <col min="6" max="9" width="8.421875" style="6" customWidth="1"/>
    <col min="10" max="10" width="8.00390625" style="6" customWidth="1"/>
    <col min="11" max="21" width="8.421875" style="6" customWidth="1"/>
    <col min="22" max="22" width="0.9921875" style="6" customWidth="1"/>
    <col min="23" max="67" width="9.140625" style="57" customWidth="1"/>
    <col min="68" max="16384" width="9.140625" style="6" customWidth="1"/>
  </cols>
  <sheetData>
    <row r="1" spans="4:22" s="9" customFormat="1" ht="1.5" customHeight="1" thickBot="1">
      <c r="D1" s="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2:22" s="9" customFormat="1" ht="107.25" customHeight="1" thickBot="1">
      <c r="B2" s="99"/>
      <c r="C2" s="10"/>
      <c r="D2" s="10"/>
      <c r="E2" s="100"/>
      <c r="F2" s="42" t="s">
        <v>7</v>
      </c>
      <c r="G2" s="42" t="s">
        <v>8</v>
      </c>
      <c r="H2" s="42" t="s">
        <v>9</v>
      </c>
      <c r="I2" s="42" t="s">
        <v>33</v>
      </c>
      <c r="J2" s="42" t="s">
        <v>10</v>
      </c>
      <c r="K2" s="44" t="s">
        <v>34</v>
      </c>
      <c r="L2" s="44" t="s">
        <v>35</v>
      </c>
      <c r="M2" s="44" t="s">
        <v>36</v>
      </c>
      <c r="N2" s="44" t="s">
        <v>37</v>
      </c>
      <c r="O2" s="44" t="s">
        <v>38</v>
      </c>
      <c r="P2" s="45" t="s">
        <v>28</v>
      </c>
      <c r="Q2" s="45" t="s">
        <v>25</v>
      </c>
      <c r="R2" s="45" t="s">
        <v>5</v>
      </c>
      <c r="S2" s="40" t="s">
        <v>29</v>
      </c>
      <c r="T2" s="40" t="s">
        <v>19</v>
      </c>
      <c r="U2" s="46" t="s">
        <v>6</v>
      </c>
      <c r="V2" s="6"/>
    </row>
    <row r="3" spans="1:22" s="9" customFormat="1" ht="21.75" customHeight="1" thickBot="1">
      <c r="A3" s="55" t="s">
        <v>50</v>
      </c>
      <c r="D3" s="29"/>
      <c r="E3" s="53" t="s">
        <v>32</v>
      </c>
      <c r="F3" s="48"/>
      <c r="G3" s="49"/>
      <c r="H3" s="49"/>
      <c r="I3" s="49"/>
      <c r="J3" s="50"/>
      <c r="K3" s="51"/>
      <c r="L3" s="52"/>
      <c r="M3" s="51" t="s">
        <v>39</v>
      </c>
      <c r="N3" s="52"/>
      <c r="O3" s="52"/>
      <c r="P3" s="372" t="s">
        <v>26</v>
      </c>
      <c r="Q3" s="372"/>
      <c r="R3" s="372"/>
      <c r="S3" s="373" t="s">
        <v>27</v>
      </c>
      <c r="T3" s="374"/>
      <c r="U3" s="46"/>
      <c r="V3" s="6"/>
    </row>
    <row r="4" spans="1:22" s="9" customFormat="1" ht="23.25" customHeight="1" thickBot="1">
      <c r="A4" s="55" t="s">
        <v>51</v>
      </c>
      <c r="B4" s="80"/>
      <c r="D4" s="8"/>
      <c r="E4" s="35">
        <f>SUM(F4:U4)</f>
        <v>218</v>
      </c>
      <c r="F4" s="43">
        <v>8</v>
      </c>
      <c r="G4" s="43">
        <v>8</v>
      </c>
      <c r="H4" s="43">
        <v>32</v>
      </c>
      <c r="I4" s="43">
        <v>32</v>
      </c>
      <c r="J4" s="43">
        <v>10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8</v>
      </c>
      <c r="Q4" s="38">
        <v>28</v>
      </c>
      <c r="R4" s="38">
        <v>40</v>
      </c>
      <c r="S4" s="38">
        <v>4</v>
      </c>
      <c r="T4" s="38">
        <v>12</v>
      </c>
      <c r="U4" s="38">
        <v>-4</v>
      </c>
      <c r="V4" s="6"/>
    </row>
    <row r="5" spans="1:67" s="36" customFormat="1" ht="17.25" customHeight="1" thickBot="1">
      <c r="A5" s="375" t="s">
        <v>43</v>
      </c>
      <c r="B5" s="72" t="s">
        <v>30</v>
      </c>
      <c r="C5" s="72" t="s">
        <v>31</v>
      </c>
      <c r="D5" s="73" t="s">
        <v>3</v>
      </c>
      <c r="E5" s="7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34"/>
      <c r="V5" s="76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spans="1:22" s="9" customFormat="1" ht="24.75" customHeight="1" thickBot="1">
      <c r="A6" s="376"/>
      <c r="B6" s="60"/>
      <c r="C6" s="60"/>
      <c r="D6" s="61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22" s="9" customFormat="1" ht="24.75" customHeight="1" thickBot="1">
      <c r="A7" s="376"/>
      <c r="B7" s="65"/>
      <c r="C7" s="65"/>
      <c r="D7" s="66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67" s="36" customFormat="1" ht="17.25" customHeight="1" thickBot="1">
      <c r="A8" s="376"/>
      <c r="B8" s="72" t="s">
        <v>30</v>
      </c>
      <c r="C8" s="72" t="s">
        <v>31</v>
      </c>
      <c r="D8" s="73" t="s">
        <v>3</v>
      </c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34"/>
      <c r="V8" s="76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9" spans="1:22" s="9" customFormat="1" ht="24.75" customHeight="1" thickBot="1">
      <c r="A9" s="376"/>
      <c r="B9" s="60"/>
      <c r="C9" s="60"/>
      <c r="D9" s="61"/>
      <c r="E9" s="1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1:22" s="9" customFormat="1" ht="24.75" customHeight="1" thickBot="1">
      <c r="A10" s="376"/>
      <c r="B10" s="65"/>
      <c r="C10" s="65"/>
      <c r="D10" s="66"/>
      <c r="E10" s="1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</row>
    <row r="11" spans="1:67" s="36" customFormat="1" ht="17.25" customHeight="1" thickBot="1">
      <c r="A11" s="376"/>
      <c r="B11" s="72" t="s">
        <v>30</v>
      </c>
      <c r="C11" s="72" t="s">
        <v>31</v>
      </c>
      <c r="D11" s="73" t="s">
        <v>3</v>
      </c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34"/>
      <c r="V11" s="76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22" s="9" customFormat="1" ht="24.75" customHeight="1" thickBot="1">
      <c r="A12" s="376"/>
      <c r="B12" s="60"/>
      <c r="C12" s="60"/>
      <c r="D12" s="61"/>
      <c r="E12" s="13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7"/>
    </row>
    <row r="13" spans="1:22" s="9" customFormat="1" ht="24.75" customHeight="1" thickBot="1">
      <c r="A13" s="376"/>
      <c r="B13" s="65"/>
      <c r="C13" s="65"/>
      <c r="D13" s="66"/>
      <c r="E13" s="13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68"/>
    </row>
    <row r="14" spans="1:67" s="36" customFormat="1" ht="17.25" customHeight="1" thickBot="1">
      <c r="A14" s="376"/>
      <c r="B14" s="72" t="s">
        <v>30</v>
      </c>
      <c r="C14" s="72" t="s">
        <v>31</v>
      </c>
      <c r="D14" s="73" t="s">
        <v>3</v>
      </c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34"/>
      <c r="V14" s="7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22" s="9" customFormat="1" ht="24.75" customHeight="1" thickBot="1">
      <c r="A15" s="376"/>
      <c r="B15" s="60"/>
      <c r="C15" s="60"/>
      <c r="D15" s="61"/>
      <c r="E15" s="1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8"/>
    </row>
    <row r="16" spans="1:22" s="9" customFormat="1" ht="24.75" customHeight="1" thickBot="1">
      <c r="A16" s="376"/>
      <c r="B16" s="65"/>
      <c r="C16" s="65"/>
      <c r="D16" s="66"/>
      <c r="E16" s="1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8"/>
    </row>
    <row r="17" spans="1:67" s="36" customFormat="1" ht="17.25" customHeight="1" thickBot="1">
      <c r="A17" s="376"/>
      <c r="B17" s="72" t="s">
        <v>30</v>
      </c>
      <c r="C17" s="72" t="s">
        <v>31</v>
      </c>
      <c r="D17" s="73" t="s">
        <v>3</v>
      </c>
      <c r="E17" s="7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34"/>
      <c r="V17" s="76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1:22" s="9" customFormat="1" ht="24.75" customHeight="1" thickBot="1">
      <c r="A18" s="376"/>
      <c r="B18" s="60"/>
      <c r="C18" s="60"/>
      <c r="D18" s="61"/>
      <c r="E18" s="1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7"/>
    </row>
    <row r="19" spans="1:22" s="9" customFormat="1" ht="24.75" customHeight="1" thickBot="1">
      <c r="A19" s="377"/>
      <c r="B19" s="65"/>
      <c r="C19" s="65"/>
      <c r="D19" s="93"/>
      <c r="E19" s="1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8"/>
    </row>
    <row r="20" spans="2:22" s="12" customFormat="1" ht="7.5" customHeight="1" thickBot="1">
      <c r="B20" s="80"/>
      <c r="C20" s="94"/>
      <c r="D20" s="95"/>
      <c r="E20" s="96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71"/>
    </row>
    <row r="21" spans="1:67" s="36" customFormat="1" ht="17.25" customHeight="1" thickBot="1">
      <c r="A21" s="375" t="s">
        <v>45</v>
      </c>
      <c r="B21" s="72" t="s">
        <v>30</v>
      </c>
      <c r="C21" s="78" t="s">
        <v>31</v>
      </c>
      <c r="D21" s="86" t="s">
        <v>3</v>
      </c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3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1:22" s="9" customFormat="1" ht="24.75" customHeight="1" thickBot="1">
      <c r="A22" s="376"/>
      <c r="B22" s="60"/>
      <c r="C22" s="60"/>
      <c r="D22" s="61"/>
      <c r="E22" s="1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7"/>
    </row>
    <row r="23" spans="1:22" s="9" customFormat="1" ht="24.75" customHeight="1" thickBot="1">
      <c r="A23" s="376"/>
      <c r="B23" s="65"/>
      <c r="C23" s="65"/>
      <c r="D23" s="66"/>
      <c r="E23" s="1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9"/>
    </row>
    <row r="24" spans="1:67" s="36" customFormat="1" ht="17.25" customHeight="1" thickBot="1">
      <c r="A24" s="376"/>
      <c r="B24" s="72" t="s">
        <v>30</v>
      </c>
      <c r="C24" s="72" t="s">
        <v>31</v>
      </c>
      <c r="D24" s="73" t="s">
        <v>3</v>
      </c>
      <c r="E24" s="3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34"/>
      <c r="V24" s="76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1:22" s="9" customFormat="1" ht="15.75" customHeight="1" thickBot="1">
      <c r="A25" s="376"/>
      <c r="B25" s="60"/>
      <c r="C25" s="60"/>
      <c r="D25" s="61"/>
      <c r="E25" s="1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11"/>
    </row>
    <row r="26" spans="1:22" s="57" customFormat="1" ht="21.75" customHeight="1" thickBot="1">
      <c r="A26" s="376"/>
      <c r="B26" s="70"/>
      <c r="C26" s="70"/>
      <c r="D26" s="66"/>
      <c r="E26" s="1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71"/>
    </row>
    <row r="27" spans="1:67" s="36" customFormat="1" ht="17.25" customHeight="1" thickBot="1">
      <c r="A27" s="376"/>
      <c r="B27" s="78" t="s">
        <v>30</v>
      </c>
      <c r="C27" s="78" t="s">
        <v>31</v>
      </c>
      <c r="D27" s="73" t="s">
        <v>3</v>
      </c>
      <c r="E27" s="3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34"/>
      <c r="V27" s="7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</row>
    <row r="28" spans="1:21" s="57" customFormat="1" ht="23.25" thickBot="1">
      <c r="A28" s="376"/>
      <c r="B28" s="60"/>
      <c r="C28" s="60"/>
      <c r="D28" s="61"/>
      <c r="E28" s="1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 s="57" customFormat="1" ht="25.5" customHeight="1" thickBot="1">
      <c r="A29" s="376"/>
      <c r="B29" s="65"/>
      <c r="C29" s="65"/>
      <c r="D29" s="66"/>
      <c r="E29" s="1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23.25" thickBot="1">
      <c r="A30" s="376"/>
      <c r="B30" s="72" t="s">
        <v>30</v>
      </c>
      <c r="C30" s="72" t="s">
        <v>31</v>
      </c>
      <c r="D30" s="73" t="s">
        <v>3</v>
      </c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34"/>
    </row>
    <row r="31" spans="1:21" ht="23.25" thickBot="1">
      <c r="A31" s="376"/>
      <c r="B31" s="60"/>
      <c r="C31" s="60"/>
      <c r="D31" s="61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23.25" thickBot="1">
      <c r="A32" s="376"/>
      <c r="B32" s="65"/>
      <c r="C32" s="65"/>
      <c r="D32" s="66"/>
      <c r="E32" s="1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ht="23.25" thickBot="1">
      <c r="A33" s="376"/>
      <c r="B33" s="72" t="s">
        <v>30</v>
      </c>
      <c r="C33" s="72" t="s">
        <v>31</v>
      </c>
      <c r="D33" s="73" t="s">
        <v>3</v>
      </c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34"/>
    </row>
    <row r="34" spans="1:21" ht="23.25" thickBot="1">
      <c r="A34" s="376"/>
      <c r="B34" s="60"/>
      <c r="C34" s="60"/>
      <c r="D34" s="61"/>
      <c r="E34" s="1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ht="23.25" thickBot="1">
      <c r="A35" s="377"/>
      <c r="B35" s="70"/>
      <c r="C35" s="82"/>
      <c r="D35" s="83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2:21" ht="6.75" customHeight="1" thickBot="1">
      <c r="B36" s="80"/>
      <c r="C36" s="94"/>
      <c r="D36" s="95"/>
      <c r="E36" s="9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</row>
    <row r="37" spans="1:21" ht="23.25" thickBot="1">
      <c r="A37" s="375" t="s">
        <v>46</v>
      </c>
      <c r="B37" s="72" t="s">
        <v>30</v>
      </c>
      <c r="C37" s="72" t="s">
        <v>31</v>
      </c>
      <c r="D37" s="73" t="s">
        <v>3</v>
      </c>
      <c r="E37" s="74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34"/>
    </row>
    <row r="38" spans="1:21" ht="23.25" thickBot="1">
      <c r="A38" s="376"/>
      <c r="B38" s="60"/>
      <c r="C38" s="60"/>
      <c r="D38" s="61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23.25" thickBot="1">
      <c r="A39" s="376"/>
      <c r="B39" s="65"/>
      <c r="C39" s="65"/>
      <c r="D39" s="66"/>
      <c r="E39" s="1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1:21" ht="23.25" thickBot="1">
      <c r="A40" s="376"/>
      <c r="B40" s="72" t="s">
        <v>30</v>
      </c>
      <c r="C40" s="72" t="s">
        <v>31</v>
      </c>
      <c r="D40" s="73" t="s">
        <v>3</v>
      </c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34"/>
    </row>
    <row r="41" spans="1:21" ht="23.25" thickBot="1">
      <c r="A41" s="376"/>
      <c r="B41" s="60"/>
      <c r="C41" s="60"/>
      <c r="D41" s="61"/>
      <c r="E41" s="1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1" ht="23.25" thickBot="1">
      <c r="A42" s="376"/>
      <c r="B42" s="65"/>
      <c r="C42" s="65"/>
      <c r="D42" s="66"/>
      <c r="E42" s="1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1" ht="23.25" thickBot="1">
      <c r="A43" s="376"/>
      <c r="B43" s="72" t="s">
        <v>30</v>
      </c>
      <c r="C43" s="72" t="s">
        <v>31</v>
      </c>
      <c r="D43" s="73" t="s">
        <v>3</v>
      </c>
      <c r="E43" s="74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34"/>
    </row>
    <row r="44" spans="1:21" ht="23.25" thickBot="1">
      <c r="A44" s="376"/>
      <c r="B44" s="60"/>
      <c r="C44" s="60"/>
      <c r="D44" s="61"/>
      <c r="E44" s="13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ht="23.25" thickBot="1">
      <c r="A45" s="376"/>
      <c r="B45" s="65"/>
      <c r="C45" s="65"/>
      <c r="D45" s="66"/>
      <c r="E45" s="13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ht="23.25" thickBot="1">
      <c r="A46" s="376"/>
      <c r="B46" s="72" t="s">
        <v>30</v>
      </c>
      <c r="C46" s="72" t="s">
        <v>31</v>
      </c>
      <c r="D46" s="73" t="s">
        <v>3</v>
      </c>
      <c r="E46" s="74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34"/>
    </row>
    <row r="47" spans="1:21" ht="23.25" thickBot="1">
      <c r="A47" s="376"/>
      <c r="B47" s="60"/>
      <c r="C47" s="60"/>
      <c r="D47" s="61"/>
      <c r="E47" s="1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 ht="23.25" thickBot="1">
      <c r="A48" s="376"/>
      <c r="B48" s="65"/>
      <c r="C48" s="65"/>
      <c r="D48" s="66"/>
      <c r="E48" s="1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1:21" ht="23.25" thickBot="1">
      <c r="A49" s="376"/>
      <c r="B49" s="72" t="s">
        <v>30</v>
      </c>
      <c r="C49" s="72" t="s">
        <v>31</v>
      </c>
      <c r="D49" s="73" t="s">
        <v>3</v>
      </c>
      <c r="E49" s="7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34"/>
    </row>
    <row r="50" spans="1:21" ht="23.25" thickBot="1">
      <c r="A50" s="376"/>
      <c r="B50" s="60"/>
      <c r="C50" s="60"/>
      <c r="D50" s="61"/>
      <c r="E50" s="1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21" ht="23.25" thickBot="1">
      <c r="A51" s="377"/>
      <c r="B51" s="65"/>
      <c r="C51" s="65"/>
      <c r="D51" s="93"/>
      <c r="E51" s="1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2:21" ht="8.25" customHeight="1" thickBot="1">
      <c r="B52" s="97"/>
      <c r="C52" s="94"/>
      <c r="D52" s="95"/>
      <c r="E52" s="96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</row>
    <row r="53" spans="1:21" ht="23.25" thickBot="1">
      <c r="A53" s="375" t="s">
        <v>47</v>
      </c>
      <c r="B53" s="78" t="s">
        <v>30</v>
      </c>
      <c r="C53" s="78" t="s">
        <v>31</v>
      </c>
      <c r="D53" s="86" t="s">
        <v>3</v>
      </c>
      <c r="E53" s="87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9"/>
    </row>
    <row r="54" spans="1:21" ht="23.25" thickBot="1">
      <c r="A54" s="376"/>
      <c r="B54" s="60"/>
      <c r="C54" s="60"/>
      <c r="D54" s="61"/>
      <c r="E54" s="1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1:21" ht="23.25" thickBot="1">
      <c r="A55" s="376"/>
      <c r="B55" s="65"/>
      <c r="C55" s="65"/>
      <c r="D55" s="66"/>
      <c r="E55" s="1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23.25" thickBot="1">
      <c r="A56" s="376"/>
      <c r="B56" s="72" t="s">
        <v>30</v>
      </c>
      <c r="C56" s="72" t="s">
        <v>31</v>
      </c>
      <c r="D56" s="73" t="s">
        <v>3</v>
      </c>
      <c r="E56" s="37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34"/>
    </row>
    <row r="57" spans="1:21" ht="23.25" thickBot="1">
      <c r="A57" s="376"/>
      <c r="B57" s="60"/>
      <c r="C57" s="60"/>
      <c r="D57" s="61"/>
      <c r="E57" s="1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23.25" thickBot="1">
      <c r="A58" s="376"/>
      <c r="B58" s="70"/>
      <c r="C58" s="70"/>
      <c r="D58" s="66"/>
      <c r="E58" s="1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23.25" thickBot="1">
      <c r="A59" s="376"/>
      <c r="B59" s="78" t="s">
        <v>30</v>
      </c>
      <c r="C59" s="78" t="s">
        <v>31</v>
      </c>
      <c r="D59" s="73" t="s">
        <v>3</v>
      </c>
      <c r="E59" s="37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34"/>
    </row>
    <row r="60" spans="1:21" ht="23.25" thickBot="1">
      <c r="A60" s="376"/>
      <c r="B60" s="60"/>
      <c r="C60" s="60"/>
      <c r="D60" s="61"/>
      <c r="E60" s="1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23.25" thickBot="1">
      <c r="A61" s="376"/>
      <c r="B61" s="65"/>
      <c r="C61" s="65"/>
      <c r="D61" s="66"/>
      <c r="E61" s="1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23.25" thickBot="1">
      <c r="A62" s="376"/>
      <c r="B62" s="72" t="s">
        <v>30</v>
      </c>
      <c r="C62" s="72" t="s">
        <v>31</v>
      </c>
      <c r="D62" s="73" t="s">
        <v>3</v>
      </c>
      <c r="E62" s="74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34"/>
    </row>
    <row r="63" spans="1:21" ht="23.25" thickBot="1">
      <c r="A63" s="376"/>
      <c r="B63" s="60"/>
      <c r="C63" s="60"/>
      <c r="D63" s="61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</row>
    <row r="64" spans="1:21" ht="23.25" thickBot="1">
      <c r="A64" s="376"/>
      <c r="B64" s="65"/>
      <c r="C64" s="65"/>
      <c r="D64" s="66"/>
      <c r="E64" s="1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spans="1:21" ht="23.25" thickBot="1">
      <c r="A65" s="376"/>
      <c r="B65" s="72" t="s">
        <v>30</v>
      </c>
      <c r="C65" s="72" t="s">
        <v>31</v>
      </c>
      <c r="D65" s="73" t="s">
        <v>3</v>
      </c>
      <c r="E65" s="74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34"/>
    </row>
    <row r="66" spans="1:21" ht="23.25" thickBot="1">
      <c r="A66" s="376"/>
      <c r="B66" s="60"/>
      <c r="C66" s="60"/>
      <c r="D66" s="61"/>
      <c r="E66" s="1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spans="1:21" ht="23.25" thickBot="1">
      <c r="A67" s="377"/>
      <c r="B67" s="70"/>
      <c r="C67" s="82"/>
      <c r="D67" s="83"/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2:21" ht="7.5" customHeight="1" thickBot="1">
      <c r="B68" s="80"/>
      <c r="C68" s="94"/>
      <c r="D68" s="95"/>
      <c r="E68" s="96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9"/>
    </row>
    <row r="69" spans="1:21" ht="23.25" thickBot="1">
      <c r="A69" s="375" t="s">
        <v>44</v>
      </c>
      <c r="B69" s="72" t="s">
        <v>30</v>
      </c>
      <c r="C69" s="72" t="s">
        <v>31</v>
      </c>
      <c r="D69" s="73" t="s">
        <v>3</v>
      </c>
      <c r="E69" s="74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34"/>
    </row>
    <row r="70" spans="1:21" ht="23.25" thickBot="1">
      <c r="A70" s="378"/>
      <c r="B70" s="60"/>
      <c r="C70" s="60"/>
      <c r="D70" s="61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  <row r="71" spans="1:21" ht="23.25" thickBot="1">
      <c r="A71" s="378"/>
      <c r="B71" s="65"/>
      <c r="C71" s="65"/>
      <c r="D71" s="66"/>
      <c r="E71" s="1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r="72" spans="1:21" ht="23.25" thickBot="1">
      <c r="A72" s="378"/>
      <c r="B72" s="72" t="s">
        <v>30</v>
      </c>
      <c r="C72" s="72" t="s">
        <v>31</v>
      </c>
      <c r="D72" s="73" t="s">
        <v>3</v>
      </c>
      <c r="E72" s="74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34"/>
    </row>
    <row r="73" spans="1:21" ht="23.25" thickBot="1">
      <c r="A73" s="378"/>
      <c r="B73" s="60"/>
      <c r="C73" s="60"/>
      <c r="D73" s="61"/>
      <c r="E73" s="1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1:21" ht="23.25" thickBot="1">
      <c r="A74" s="378"/>
      <c r="B74" s="65"/>
      <c r="C74" s="65"/>
      <c r="D74" s="66"/>
      <c r="E74" s="1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1:21" ht="23.25" thickBot="1">
      <c r="A75" s="378"/>
      <c r="B75" s="72" t="s">
        <v>30</v>
      </c>
      <c r="C75" s="72" t="s">
        <v>31</v>
      </c>
      <c r="D75" s="73" t="s">
        <v>3</v>
      </c>
      <c r="E75" s="74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34"/>
    </row>
    <row r="76" spans="1:21" ht="23.25" thickBot="1">
      <c r="A76" s="378"/>
      <c r="B76" s="60"/>
      <c r="C76" s="60"/>
      <c r="D76" s="61"/>
      <c r="E76" s="13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23.25" thickBot="1">
      <c r="A77" s="378"/>
      <c r="B77" s="65"/>
      <c r="C77" s="65"/>
      <c r="D77" s="66"/>
      <c r="E77" s="13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23.25" thickBot="1">
      <c r="A78" s="378"/>
      <c r="B78" s="72" t="s">
        <v>30</v>
      </c>
      <c r="C78" s="72" t="s">
        <v>31</v>
      </c>
      <c r="D78" s="73" t="s">
        <v>3</v>
      </c>
      <c r="E78" s="74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34"/>
    </row>
    <row r="79" spans="1:21" ht="23.25" thickBot="1">
      <c r="A79" s="378"/>
      <c r="B79" s="60"/>
      <c r="C79" s="60"/>
      <c r="D79" s="61"/>
      <c r="E79" s="1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1:21" ht="23.25" thickBot="1">
      <c r="A80" s="379"/>
      <c r="B80" s="65"/>
      <c r="C80" s="65"/>
      <c r="D80" s="93"/>
      <c r="E80" s="1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2:21" ht="6.75" customHeight="1" thickBot="1">
      <c r="B81" s="97"/>
      <c r="C81" s="94"/>
      <c r="D81" s="95"/>
      <c r="E81" s="96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9"/>
    </row>
    <row r="82" spans="1:21" ht="23.25" thickBot="1">
      <c r="A82" s="375" t="s">
        <v>48</v>
      </c>
      <c r="B82" s="78" t="s">
        <v>30</v>
      </c>
      <c r="C82" s="78" t="s">
        <v>31</v>
      </c>
      <c r="D82" s="86" t="s">
        <v>3</v>
      </c>
      <c r="E82" s="87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9"/>
    </row>
    <row r="83" spans="1:21" ht="23.25" thickBot="1">
      <c r="A83" s="378"/>
      <c r="B83" s="60"/>
      <c r="C83" s="60"/>
      <c r="D83" s="61"/>
      <c r="E83" s="1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</row>
    <row r="84" spans="1:21" ht="23.25" thickBot="1">
      <c r="A84" s="378"/>
      <c r="B84" s="65"/>
      <c r="C84" s="65"/>
      <c r="D84" s="66"/>
      <c r="E84" s="1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</row>
    <row r="85" spans="1:21" ht="23.25" thickBot="1">
      <c r="A85" s="378"/>
      <c r="B85" s="72" t="s">
        <v>30</v>
      </c>
      <c r="C85" s="72" t="s">
        <v>31</v>
      </c>
      <c r="D85" s="73" t="s">
        <v>3</v>
      </c>
      <c r="E85" s="37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34"/>
    </row>
    <row r="86" spans="1:21" ht="23.25" thickBot="1">
      <c r="A86" s="378"/>
      <c r="B86" s="60"/>
      <c r="C86" s="60"/>
      <c r="D86" s="61"/>
      <c r="E86" s="1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</row>
    <row r="87" spans="1:21" ht="23.25" thickBot="1">
      <c r="A87" s="379"/>
      <c r="B87" s="70"/>
      <c r="C87" s="82"/>
      <c r="D87" s="83"/>
      <c r="E87" s="84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2:21" ht="6" customHeight="1" thickBot="1">
      <c r="B88" s="97"/>
      <c r="C88" s="94"/>
      <c r="D88" s="95"/>
      <c r="E88" s="96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</row>
    <row r="89" spans="1:21" ht="23.25" thickBot="1">
      <c r="A89" s="375" t="s">
        <v>49</v>
      </c>
      <c r="B89" s="78" t="s">
        <v>30</v>
      </c>
      <c r="C89" s="78" t="s">
        <v>31</v>
      </c>
      <c r="D89" s="86" t="s">
        <v>3</v>
      </c>
      <c r="E89" s="87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9"/>
    </row>
    <row r="90" spans="1:21" ht="23.25" thickBot="1">
      <c r="A90" s="378"/>
      <c r="B90" s="60"/>
      <c r="C90" s="60"/>
      <c r="D90" s="61"/>
      <c r="E90" s="1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</row>
    <row r="91" spans="1:21" ht="23.25" thickBot="1">
      <c r="A91" s="379"/>
      <c r="B91" s="65"/>
      <c r="C91" s="65"/>
      <c r="D91" s="98"/>
      <c r="E91" s="1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</row>
  </sheetData>
  <mergeCells count="9">
    <mergeCell ref="P3:R3"/>
    <mergeCell ref="S3:T3"/>
    <mergeCell ref="A5:A19"/>
    <mergeCell ref="A21:A35"/>
    <mergeCell ref="A89:A91"/>
    <mergeCell ref="A37:A51"/>
    <mergeCell ref="A53:A67"/>
    <mergeCell ref="A69:A80"/>
    <mergeCell ref="A82:A87"/>
  </mergeCells>
  <dataValidations count="16">
    <dataValidation type="custom" allowBlank="1" showInputMessage="1" showErrorMessage="1" prompt="Enter Y or Leave Blank" error="Invalid Enter Y or Leave Blank" sqref="H5 H30 H37 H62 H69">
      <formula1>OR(H5="y",H5="Y")</formula1>
    </dataValidation>
    <dataValidation type="custom" allowBlank="1" showInputMessage="1" showErrorMessage="1" error="erroro" sqref="I5 I30 I37 I62 I69">
      <formula1>OR(I5="y",I5="Y")</formula1>
    </dataValidation>
    <dataValidation type="custom" allowBlank="1" showInputMessage="1" showErrorMessage="1" promptTitle="Enter 1 thru 4" error="Entry must be from 1 thru 4" sqref="F5:F7 F30:F32 F37:F39 F62:F64 F69:F71">
      <formula1>AND(F5&gt;0,F5&lt;5)</formula1>
    </dataValidation>
    <dataValidation type="custom" allowBlank="1" showInputMessage="1" showErrorMessage="1" prompt="Enter 1 thru 4" error="Value must be 1 thru 4" sqref="G5 G30 G37 G62 G69">
      <formula1>AND(G5&gt;0,G5&lt;5)</formula1>
    </dataValidation>
    <dataValidation type="custom" allowBlank="1" showInputMessage="1" showErrorMessage="1" prompt="Input value 1 thru 4" error="Value must be 1 thru 4" sqref="J5 J30 J37 J62 J69">
      <formula1>AND(J5&gt;0,J5&lt;5)</formula1>
    </dataValidation>
    <dataValidation type="custom" allowBlank="1" showInputMessage="1" showErrorMessage="1" prompt="Input 1 thru 4" error="Input 1 thru 4" sqref="K5 K30 K37 K62 K69">
      <formula1>AND(K5&gt;0,SUM(K5:O5)&lt;5)</formula1>
    </dataValidation>
    <dataValidation type="custom" allowBlank="1" showInputMessage="1" showErrorMessage="1" sqref="L5 L30 L37 L62 L69">
      <formula1>AND(L5&gt;0,SUM(K5:O5)&lt;5)</formula1>
    </dataValidation>
    <dataValidation type="custom" allowBlank="1" showInputMessage="1" showErrorMessage="1" prompt="Input 1 thru 4" error="Value must be 1 thru 4" sqref="M5 M30 M37 M62 M69">
      <formula1>AND(M5&gt;0,SUM(K5:O5)&lt;5)</formula1>
    </dataValidation>
    <dataValidation type="custom" allowBlank="1" showInputMessage="1" showErrorMessage="1" prompt="Input 1 thru 4" error="Value must be 1 thru 4" sqref="N5 N30 N37 N62 N69">
      <formula1>AND(N5&gt;0,SUM(K5:O5)&lt;5)</formula1>
    </dataValidation>
    <dataValidation type="custom" allowBlank="1" showInputMessage="1" showErrorMessage="1" prompt="Input 1 thru 4" error="Value must be 1 thru 4" sqref="O5 O30 O37 O62 O69">
      <formula1>AND(O5&gt;0,SUM(K5:O5)&lt;5)</formula1>
    </dataValidation>
    <dataValidation type="custom" allowBlank="1" showInputMessage="1" showErrorMessage="1" prompt="Input 1 thru 3" error="Value must be 1 thru 3" sqref="P5 P30 P37 P62 P69">
      <formula1>P5&lt;4</formula1>
    </dataValidation>
    <dataValidation type="custom" allowBlank="1" showInputMessage="1" showErrorMessage="1" prompt="Input Y or leave blank" error="Value must be Y or left blank" sqref="Q5 Q30 Q37 Q62 Q69">
      <formula1>OR(Q5="y",Q5="Y")</formula1>
    </dataValidation>
    <dataValidation type="custom" allowBlank="1" showInputMessage="1" showErrorMessage="1" prompt="Input Y or leave blank" error="Value must be Y or leave blank" sqref="R5 R30 R37 R62 R69">
      <formula1>OR(R5="y",R5="Y")</formula1>
    </dataValidation>
    <dataValidation type="custom" allowBlank="1" showInputMessage="1" showErrorMessage="1" prompt="Enter 1 thru 16" error="Value must be 1 thru 16" sqref="S5 S30 S37 S62 S69">
      <formula1>AND(S5&gt;0,S5&lt;17)</formula1>
    </dataValidation>
    <dataValidation type="custom" allowBlank="1" showInputMessage="1" showErrorMessage="1" prompt="Enter 1 thru 8" error="Value must 1 thru 8" sqref="T5 T30 T37 T62 T69">
      <formula1>AND(T5&gt;0,T5&lt;9)</formula1>
    </dataValidation>
    <dataValidation type="custom" allowBlank="1" showInputMessage="1" showErrorMessage="1" prompt="Enter 1 thru 8" error="Value must 1 thru 8" sqref="U5 U30 U37 U62 U69">
      <formula1>AND(U5&gt;0,S5&lt;9)</formula1>
    </dataValidation>
  </dataValidations>
  <printOptions/>
  <pageMargins left="0.37" right="0.21" top="0.33" bottom="0.38" header="0.38" footer="0.5"/>
  <pageSetup fitToHeight="0" fitToWidth="1" horizontalDpi="600" verticalDpi="600" orientation="landscape" scale="61" r:id="rId2"/>
  <rowBreaks count="2" manualBreakCount="2">
    <brk id="35" max="255" man="1"/>
    <brk id="6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U601"/>
  <sheetViews>
    <sheetView showGridLines="0" workbookViewId="0" topLeftCell="A6">
      <selection activeCell="S20" sqref="S20"/>
    </sheetView>
  </sheetViews>
  <sheetFormatPr defaultColWidth="9.140625" defaultRowHeight="12.75"/>
  <cols>
    <col min="1" max="1" width="9.140625" style="174" customWidth="1"/>
    <col min="2" max="2" width="25.57421875" style="173" customWidth="1"/>
    <col min="3" max="8" width="3.00390625" style="174" customWidth="1"/>
    <col min="9" max="11" width="3.00390625" style="174" hidden="1" customWidth="1"/>
    <col min="12" max="12" width="2.8515625" style="174" hidden="1" customWidth="1"/>
    <col min="13" max="14" width="3.00390625" style="174" hidden="1" customWidth="1"/>
    <col min="15" max="15" width="5.421875" style="175" customWidth="1"/>
    <col min="16" max="16" width="5.140625" style="174" customWidth="1"/>
    <col min="17" max="17" width="9.421875" style="176" customWidth="1"/>
    <col min="18" max="18" width="6.57421875" style="176" customWidth="1"/>
    <col min="19" max="19" width="9.00390625" style="0" customWidth="1"/>
    <col min="20" max="20" width="6.00390625" style="0" customWidth="1"/>
    <col min="21" max="21" width="19.57421875" style="0" customWidth="1"/>
    <col min="22" max="27" width="6.00390625" style="0" customWidth="1"/>
  </cols>
  <sheetData>
    <row r="1" ht="3.75" customHeight="1">
      <c r="A1" s="172"/>
    </row>
    <row r="2" ht="3.75" customHeight="1"/>
    <row r="3" ht="3.75" customHeight="1"/>
    <row r="4" ht="3.75" customHeight="1"/>
    <row r="5" ht="3.75" customHeight="1"/>
    <row r="6" spans="1:18" ht="24.75" customHeight="1">
      <c r="A6" s="177" t="s">
        <v>138</v>
      </c>
      <c r="R6" s="178"/>
    </row>
    <row r="7" ht="8.25" customHeight="1">
      <c r="R7" s="178"/>
    </row>
    <row r="8" spans="2:18" ht="1.5" customHeight="1" thickBot="1">
      <c r="B8" s="179"/>
      <c r="R8" s="178"/>
    </row>
    <row r="9" spans="2:18" ht="102" customHeight="1" thickBot="1">
      <c r="B9" s="180" t="s">
        <v>103</v>
      </c>
      <c r="C9" s="261" t="s">
        <v>115</v>
      </c>
      <c r="D9" s="262" t="s">
        <v>116</v>
      </c>
      <c r="E9" s="263" t="s">
        <v>117</v>
      </c>
      <c r="F9" s="264" t="s">
        <v>118</v>
      </c>
      <c r="G9" s="265" t="s">
        <v>119</v>
      </c>
      <c r="H9" s="266" t="s">
        <v>120</v>
      </c>
      <c r="I9" s="267" t="s">
        <v>104</v>
      </c>
      <c r="J9" s="268" t="s">
        <v>105</v>
      </c>
      <c r="K9" s="269" t="s">
        <v>106</v>
      </c>
      <c r="L9" s="270" t="s">
        <v>107</v>
      </c>
      <c r="M9" s="271" t="s">
        <v>108</v>
      </c>
      <c r="N9" s="272" t="s">
        <v>109</v>
      </c>
      <c r="O9" s="273" t="s">
        <v>122</v>
      </c>
      <c r="P9" s="274" t="s">
        <v>110</v>
      </c>
      <c r="Q9" s="275"/>
      <c r="R9" s="178"/>
    </row>
    <row r="10" spans="1:18" ht="20.25" customHeight="1" thickBot="1">
      <c r="A10" s="181"/>
      <c r="B10" s="182" t="s">
        <v>111</v>
      </c>
      <c r="C10" s="183">
        <v>10</v>
      </c>
      <c r="D10" s="184">
        <v>10</v>
      </c>
      <c r="E10" s="185">
        <v>10</v>
      </c>
      <c r="F10" s="186">
        <v>10</v>
      </c>
      <c r="G10" s="187">
        <v>10</v>
      </c>
      <c r="H10" s="188">
        <v>10</v>
      </c>
      <c r="I10" s="189"/>
      <c r="J10" s="190"/>
      <c r="K10" s="191"/>
      <c r="L10" s="192"/>
      <c r="M10" s="193"/>
      <c r="N10" s="194"/>
      <c r="O10" s="322">
        <v>40</v>
      </c>
      <c r="P10" s="195"/>
      <c r="Q10" s="401" t="s">
        <v>121</v>
      </c>
      <c r="R10" s="178"/>
    </row>
    <row r="11" spans="1:18" ht="14.25" customHeight="1" thickBot="1">
      <c r="A11" s="196" t="s">
        <v>1</v>
      </c>
      <c r="B11" s="197" t="s">
        <v>2</v>
      </c>
      <c r="C11" s="398" t="s">
        <v>112</v>
      </c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400"/>
      <c r="Q11" s="402"/>
      <c r="R11" s="178"/>
    </row>
    <row r="12" spans="1:18" ht="12.75">
      <c r="A12" s="198">
        <f>+Teams!B8</f>
        <v>1</v>
      </c>
      <c r="B12" s="198" t="str">
        <f>+Teams!C8</f>
        <v>TigerBots</v>
      </c>
      <c r="C12" s="199"/>
      <c r="D12" s="200"/>
      <c r="E12" s="201"/>
      <c r="F12" s="202"/>
      <c r="G12" s="203"/>
      <c r="H12" s="204"/>
      <c r="I12" s="205"/>
      <c r="J12" s="206"/>
      <c r="K12" s="207"/>
      <c r="L12" s="208"/>
      <c r="M12" s="209"/>
      <c r="N12" s="210"/>
      <c r="O12" s="211"/>
      <c r="P12" s="320">
        <f aca="true" t="shared" si="0" ref="P12:P21">IF(O12=0,0,10*O12/MAX(O$12:O$91))</f>
        <v>0</v>
      </c>
      <c r="Q12" s="212">
        <f aca="true" t="shared" si="1" ref="Q12:Q21">IF(SUM(C12:N12,P12)=0,"",IF(SUM($C$10:$N$10,$P$10)&gt;100,"                               Weights don't add up to 100",(C12*$C$10+$D$10*D12+E12*$E$10+$F$10*F12+$G$10*G12+$I$10*I12+$H$10*H12+$J$10*J12+K12*$K$10+$L$10*L12+M12*$M$10+$N$10*N12+P12*$P$10)/100))</f>
      </c>
      <c r="R12" s="178"/>
    </row>
    <row r="13" spans="1:18" ht="12.75">
      <c r="A13" s="198">
        <f>+Teams!B9</f>
        <v>2</v>
      </c>
      <c r="B13" s="198" t="str">
        <f>+Teams!C9</f>
        <v>CIS Techies</v>
      </c>
      <c r="C13" s="199"/>
      <c r="D13" s="200"/>
      <c r="E13" s="201"/>
      <c r="F13" s="202"/>
      <c r="G13" s="203"/>
      <c r="H13" s="204"/>
      <c r="I13" s="205">
        <v>0</v>
      </c>
      <c r="J13" s="206">
        <v>0</v>
      </c>
      <c r="K13" s="207">
        <v>0</v>
      </c>
      <c r="L13" s="208">
        <v>0</v>
      </c>
      <c r="M13" s="209">
        <v>0</v>
      </c>
      <c r="N13" s="210">
        <v>0</v>
      </c>
      <c r="O13" s="211"/>
      <c r="P13" s="320">
        <f t="shared" si="0"/>
        <v>0</v>
      </c>
      <c r="Q13" s="212">
        <f t="shared" si="1"/>
      </c>
      <c r="R13" s="178"/>
    </row>
    <row r="14" spans="1:18" ht="12.75">
      <c r="A14" s="198">
        <f>+Teams!B10</f>
        <v>3</v>
      </c>
      <c r="B14" s="198" t="str">
        <f>+Teams!C10</f>
        <v>DogBots</v>
      </c>
      <c r="C14" s="199"/>
      <c r="D14" s="200"/>
      <c r="E14" s="201"/>
      <c r="F14" s="202"/>
      <c r="G14" s="203"/>
      <c r="H14" s="204"/>
      <c r="I14" s="205">
        <v>0</v>
      </c>
      <c r="J14" s="206">
        <v>0</v>
      </c>
      <c r="K14" s="207">
        <v>0</v>
      </c>
      <c r="L14" s="208">
        <v>0</v>
      </c>
      <c r="M14" s="209">
        <v>0</v>
      </c>
      <c r="N14" s="210">
        <v>0</v>
      </c>
      <c r="O14" s="211"/>
      <c r="P14" s="320">
        <f t="shared" si="0"/>
        <v>0</v>
      </c>
      <c r="Q14" s="212">
        <f t="shared" si="1"/>
      </c>
      <c r="R14" s="178"/>
    </row>
    <row r="15" spans="1:18" ht="12.75">
      <c r="A15" s="198">
        <f>+Teams!B11</f>
        <v>4</v>
      </c>
      <c r="B15" s="198" t="str">
        <f>+Teams!C11</f>
        <v>Priory Panthers</v>
      </c>
      <c r="C15" s="199"/>
      <c r="D15" s="200"/>
      <c r="E15" s="201"/>
      <c r="F15" s="202"/>
      <c r="G15" s="203"/>
      <c r="H15" s="204"/>
      <c r="I15" s="205">
        <v>0</v>
      </c>
      <c r="J15" s="206">
        <v>0</v>
      </c>
      <c r="K15" s="207">
        <v>0</v>
      </c>
      <c r="L15" s="208">
        <v>0</v>
      </c>
      <c r="M15" s="209">
        <v>0</v>
      </c>
      <c r="N15" s="210">
        <v>0</v>
      </c>
      <c r="O15" s="211"/>
      <c r="P15" s="320">
        <f t="shared" si="0"/>
        <v>0</v>
      </c>
      <c r="Q15" s="212">
        <f t="shared" si="1"/>
      </c>
      <c r="R15" s="178"/>
    </row>
    <row r="16" spans="1:18" ht="12.75">
      <c r="A16" s="198">
        <f>+Teams!B12</f>
        <v>5</v>
      </c>
      <c r="B16" s="198" t="str">
        <f>+Teams!C12</f>
        <v>Castilleja</v>
      </c>
      <c r="C16" s="199"/>
      <c r="D16" s="200"/>
      <c r="E16" s="201"/>
      <c r="F16" s="202"/>
      <c r="G16" s="203"/>
      <c r="H16" s="204"/>
      <c r="I16" s="205">
        <v>0</v>
      </c>
      <c r="J16" s="206">
        <v>0</v>
      </c>
      <c r="K16" s="207">
        <v>0</v>
      </c>
      <c r="L16" s="208">
        <v>0</v>
      </c>
      <c r="M16" s="209">
        <v>0</v>
      </c>
      <c r="N16" s="210">
        <v>0</v>
      </c>
      <c r="O16" s="211"/>
      <c r="P16" s="320">
        <f t="shared" si="0"/>
        <v>0</v>
      </c>
      <c r="Q16" s="212">
        <f t="shared" si="1"/>
      </c>
      <c r="R16" s="178"/>
    </row>
    <row r="17" spans="1:18" ht="12.75">
      <c r="A17" s="198">
        <f>+Teams!B13</f>
        <v>6</v>
      </c>
      <c r="B17" s="198" t="str">
        <f>+Teams!C13</f>
        <v>Loma Prieta</v>
      </c>
      <c r="C17" s="199"/>
      <c r="D17" s="200"/>
      <c r="E17" s="201"/>
      <c r="F17" s="202"/>
      <c r="G17" s="203"/>
      <c r="H17" s="204"/>
      <c r="I17" s="205">
        <v>0</v>
      </c>
      <c r="J17" s="206">
        <v>0</v>
      </c>
      <c r="K17" s="207">
        <v>0</v>
      </c>
      <c r="L17" s="208">
        <v>0</v>
      </c>
      <c r="M17" s="209">
        <v>0</v>
      </c>
      <c r="N17" s="210">
        <v>0</v>
      </c>
      <c r="O17" s="211"/>
      <c r="P17" s="320">
        <f t="shared" si="0"/>
        <v>0</v>
      </c>
      <c r="Q17" s="212">
        <f t="shared" si="1"/>
      </c>
      <c r="R17" s="178"/>
    </row>
    <row r="18" spans="1:18" ht="12.75">
      <c r="A18" s="198">
        <f>+Teams!B14</f>
        <v>7</v>
      </c>
      <c r="B18" s="198" t="str">
        <f>+Teams!C14</f>
        <v>Evil Eagles</v>
      </c>
      <c r="C18" s="199"/>
      <c r="D18" s="200"/>
      <c r="E18" s="201"/>
      <c r="F18" s="202"/>
      <c r="G18" s="203"/>
      <c r="H18" s="204"/>
      <c r="I18" s="205">
        <v>0</v>
      </c>
      <c r="J18" s="206">
        <v>0</v>
      </c>
      <c r="K18" s="207">
        <v>0</v>
      </c>
      <c r="L18" s="208">
        <v>0</v>
      </c>
      <c r="M18" s="209">
        <v>0</v>
      </c>
      <c r="N18" s="210">
        <v>0</v>
      </c>
      <c r="O18" s="211"/>
      <c r="P18" s="320">
        <f t="shared" si="0"/>
        <v>0</v>
      </c>
      <c r="Q18" s="212">
        <f t="shared" si="1"/>
      </c>
      <c r="R18" s="178"/>
    </row>
    <row r="19" spans="1:18" ht="12.75">
      <c r="A19" s="198">
        <f>+Teams!B15</f>
        <v>8</v>
      </c>
      <c r="B19" s="198" t="str">
        <f>+Teams!C15</f>
        <v>Tie-Dye Bots</v>
      </c>
      <c r="C19" s="199"/>
      <c r="D19" s="200"/>
      <c r="E19" s="201"/>
      <c r="F19" s="202"/>
      <c r="G19" s="203"/>
      <c r="H19" s="204"/>
      <c r="I19" s="205">
        <v>0</v>
      </c>
      <c r="J19" s="206">
        <v>0</v>
      </c>
      <c r="K19" s="207">
        <v>0</v>
      </c>
      <c r="L19" s="208">
        <v>0</v>
      </c>
      <c r="M19" s="209">
        <v>0</v>
      </c>
      <c r="N19" s="210">
        <v>0</v>
      </c>
      <c r="O19" s="211"/>
      <c r="P19" s="320">
        <f t="shared" si="0"/>
        <v>0</v>
      </c>
      <c r="Q19" s="212">
        <f t="shared" si="1"/>
      </c>
      <c r="R19" s="178"/>
    </row>
    <row r="20" spans="1:18" ht="12.75">
      <c r="A20" s="198">
        <f>+Teams!B16</f>
        <v>9</v>
      </c>
      <c r="B20" s="198" t="str">
        <f>+Teams!C16</f>
        <v>CityBots</v>
      </c>
      <c r="C20" s="199"/>
      <c r="D20" s="200"/>
      <c r="E20" s="201"/>
      <c r="F20" s="202"/>
      <c r="G20" s="203"/>
      <c r="H20" s="204"/>
      <c r="I20" s="205">
        <v>0</v>
      </c>
      <c r="J20" s="206">
        <v>0</v>
      </c>
      <c r="K20" s="207">
        <v>0</v>
      </c>
      <c r="L20" s="208">
        <v>0</v>
      </c>
      <c r="M20" s="209">
        <v>0</v>
      </c>
      <c r="N20" s="210">
        <v>0</v>
      </c>
      <c r="O20" s="211"/>
      <c r="P20" s="320">
        <f t="shared" si="0"/>
        <v>0</v>
      </c>
      <c r="Q20" s="212">
        <f t="shared" si="1"/>
      </c>
      <c r="R20" s="178"/>
    </row>
    <row r="21" spans="1:18" ht="13.5" thickBot="1">
      <c r="A21" s="243">
        <f>+Teams!B17</f>
        <v>10</v>
      </c>
      <c r="B21" s="243" t="str">
        <f>+Teams!C17</f>
        <v>FLL Girls</v>
      </c>
      <c r="C21" s="244"/>
      <c r="D21" s="245"/>
      <c r="E21" s="246"/>
      <c r="F21" s="247"/>
      <c r="G21" s="248"/>
      <c r="H21" s="249"/>
      <c r="I21" s="250">
        <v>0</v>
      </c>
      <c r="J21" s="251">
        <v>0</v>
      </c>
      <c r="K21" s="252">
        <v>0</v>
      </c>
      <c r="L21" s="253">
        <v>0</v>
      </c>
      <c r="M21" s="254">
        <v>0</v>
      </c>
      <c r="N21" s="255">
        <v>0</v>
      </c>
      <c r="O21" s="256"/>
      <c r="P21" s="321">
        <f t="shared" si="0"/>
        <v>0</v>
      </c>
      <c r="Q21" s="257">
        <f t="shared" si="1"/>
      </c>
      <c r="R21" s="178"/>
    </row>
    <row r="22" spans="1:18" s="222" customFormat="1" ht="13.5" thickTop="1">
      <c r="A22" s="213"/>
      <c r="B22" s="213"/>
      <c r="C22" s="214"/>
      <c r="D22" s="215"/>
      <c r="E22" s="216"/>
      <c r="F22" s="217"/>
      <c r="G22" s="216"/>
      <c r="H22" s="217"/>
      <c r="I22" s="215"/>
      <c r="J22" s="217"/>
      <c r="K22" s="216"/>
      <c r="L22" s="217"/>
      <c r="M22" s="217"/>
      <c r="N22" s="217"/>
      <c r="O22" s="218"/>
      <c r="P22" s="219"/>
      <c r="Q22" s="220"/>
      <c r="R22" s="221"/>
    </row>
    <row r="23" spans="1:18" s="222" customFormat="1" ht="12.75">
      <c r="A23" s="213"/>
      <c r="B23" s="213"/>
      <c r="C23" s="214"/>
      <c r="D23" s="215"/>
      <c r="E23" s="216"/>
      <c r="F23" s="217"/>
      <c r="G23" s="216"/>
      <c r="H23" s="217"/>
      <c r="I23" s="215"/>
      <c r="J23" s="217"/>
      <c r="K23" s="216"/>
      <c r="L23" s="217"/>
      <c r="M23" s="217"/>
      <c r="N23" s="217"/>
      <c r="O23" s="218"/>
      <c r="P23" s="219"/>
      <c r="Q23" s="220"/>
      <c r="R23" s="221"/>
    </row>
    <row r="24" spans="1:18" s="222" customFormat="1" ht="12.75">
      <c r="A24" s="213"/>
      <c r="B24" s="213"/>
      <c r="C24" s="214"/>
      <c r="D24" s="215"/>
      <c r="E24" s="216"/>
      <c r="F24" s="217"/>
      <c r="G24" s="216"/>
      <c r="H24" s="217"/>
      <c r="I24" s="215"/>
      <c r="J24" s="217"/>
      <c r="K24" s="216"/>
      <c r="L24" s="217"/>
      <c r="M24" s="217"/>
      <c r="N24" s="217"/>
      <c r="O24" s="218"/>
      <c r="P24" s="219"/>
      <c r="Q24" s="220"/>
      <c r="R24" s="221"/>
    </row>
    <row r="25" spans="1:18" s="222" customFormat="1" ht="12.75">
      <c r="A25" s="213"/>
      <c r="B25" s="213"/>
      <c r="C25" s="214"/>
      <c r="D25" s="215"/>
      <c r="E25" s="216"/>
      <c r="F25" s="217"/>
      <c r="G25" s="216"/>
      <c r="H25" s="217"/>
      <c r="I25" s="215"/>
      <c r="J25" s="217"/>
      <c r="K25" s="216"/>
      <c r="L25" s="217"/>
      <c r="M25" s="217"/>
      <c r="N25" s="217"/>
      <c r="O25" s="218"/>
      <c r="P25" s="219"/>
      <c r="Q25" s="220"/>
      <c r="R25" s="221"/>
    </row>
    <row r="26" spans="1:18" s="222" customFormat="1" ht="12.75">
      <c r="A26" s="213"/>
      <c r="B26" s="213"/>
      <c r="C26" s="214"/>
      <c r="D26" s="215"/>
      <c r="E26" s="216"/>
      <c r="F26" s="217"/>
      <c r="G26" s="216"/>
      <c r="H26" s="217"/>
      <c r="I26" s="215"/>
      <c r="J26" s="217"/>
      <c r="K26" s="216"/>
      <c r="L26" s="217"/>
      <c r="M26" s="217"/>
      <c r="N26" s="217"/>
      <c r="O26" s="218"/>
      <c r="P26" s="219"/>
      <c r="Q26" s="220"/>
      <c r="R26" s="221"/>
    </row>
    <row r="27" spans="1:18" s="222" customFormat="1" ht="12.75">
      <c r="A27" s="213"/>
      <c r="B27" s="213"/>
      <c r="C27" s="214"/>
      <c r="D27" s="215"/>
      <c r="E27" s="216"/>
      <c r="F27" s="217"/>
      <c r="G27" s="216"/>
      <c r="H27" s="217"/>
      <c r="I27" s="215"/>
      <c r="J27" s="217"/>
      <c r="K27" s="216"/>
      <c r="L27" s="217"/>
      <c r="M27" s="217"/>
      <c r="N27" s="217"/>
      <c r="O27" s="218"/>
      <c r="P27" s="219"/>
      <c r="Q27" s="220"/>
      <c r="R27" s="221"/>
    </row>
    <row r="28" spans="1:18" s="222" customFormat="1" ht="12.75">
      <c r="A28" s="213"/>
      <c r="B28" s="213"/>
      <c r="C28" s="214"/>
      <c r="D28" s="215"/>
      <c r="E28" s="216"/>
      <c r="F28" s="217"/>
      <c r="G28" s="216"/>
      <c r="H28" s="217"/>
      <c r="I28" s="215"/>
      <c r="J28" s="217"/>
      <c r="K28" s="216"/>
      <c r="L28" s="217"/>
      <c r="M28" s="217"/>
      <c r="N28" s="217"/>
      <c r="O28" s="218"/>
      <c r="P28" s="219"/>
      <c r="Q28" s="220"/>
      <c r="R28" s="221"/>
    </row>
    <row r="29" spans="1:18" s="222" customFormat="1" ht="12.75">
      <c r="A29" s="213"/>
      <c r="B29" s="213"/>
      <c r="C29" s="214"/>
      <c r="D29" s="215"/>
      <c r="E29" s="216"/>
      <c r="F29" s="217"/>
      <c r="G29" s="216"/>
      <c r="H29" s="217"/>
      <c r="I29" s="215"/>
      <c r="J29" s="217"/>
      <c r="K29" s="216"/>
      <c r="L29" s="217"/>
      <c r="M29" s="217"/>
      <c r="N29" s="217"/>
      <c r="O29" s="218"/>
      <c r="P29" s="219"/>
      <c r="Q29" s="220"/>
      <c r="R29" s="221"/>
    </row>
    <row r="30" spans="1:18" s="222" customFormat="1" ht="12.75">
      <c r="A30" s="213"/>
      <c r="B30" s="213"/>
      <c r="C30" s="214"/>
      <c r="D30" s="215"/>
      <c r="E30" s="216"/>
      <c r="F30" s="217"/>
      <c r="G30" s="216"/>
      <c r="H30" s="217"/>
      <c r="I30" s="215"/>
      <c r="J30" s="217"/>
      <c r="K30" s="216"/>
      <c r="L30" s="217"/>
      <c r="M30" s="217"/>
      <c r="N30" s="217"/>
      <c r="O30" s="218"/>
      <c r="P30" s="219"/>
      <c r="Q30" s="220"/>
      <c r="R30" s="221"/>
    </row>
    <row r="31" spans="1:18" s="222" customFormat="1" ht="12.75">
      <c r="A31" s="213"/>
      <c r="B31" s="213"/>
      <c r="C31" s="214"/>
      <c r="D31" s="215"/>
      <c r="E31" s="216"/>
      <c r="F31" s="217"/>
      <c r="G31" s="216"/>
      <c r="H31" s="217"/>
      <c r="I31" s="215"/>
      <c r="J31" s="217"/>
      <c r="K31" s="216"/>
      <c r="L31" s="217"/>
      <c r="M31" s="217"/>
      <c r="N31" s="217"/>
      <c r="O31" s="218"/>
      <c r="P31" s="219"/>
      <c r="Q31" s="220"/>
      <c r="R31" s="221"/>
    </row>
    <row r="32" spans="1:18" s="222" customFormat="1" ht="12.75">
      <c r="A32" s="213"/>
      <c r="B32" s="213"/>
      <c r="C32" s="214"/>
      <c r="D32" s="215"/>
      <c r="E32" s="216"/>
      <c r="F32" s="217"/>
      <c r="G32" s="216"/>
      <c r="H32" s="217"/>
      <c r="I32" s="215"/>
      <c r="J32" s="217"/>
      <c r="K32" s="216"/>
      <c r="L32" s="217"/>
      <c r="M32" s="217"/>
      <c r="N32" s="217"/>
      <c r="O32" s="218"/>
      <c r="P32" s="219"/>
      <c r="Q32" s="220"/>
      <c r="R32" s="221"/>
    </row>
    <row r="33" spans="1:18" s="222" customFormat="1" ht="12.75">
      <c r="A33" s="213"/>
      <c r="B33" s="213"/>
      <c r="C33" s="214"/>
      <c r="D33" s="215"/>
      <c r="E33" s="216"/>
      <c r="F33" s="217"/>
      <c r="G33" s="216"/>
      <c r="H33" s="217"/>
      <c r="I33" s="215"/>
      <c r="J33" s="217"/>
      <c r="K33" s="216"/>
      <c r="L33" s="217"/>
      <c r="M33" s="217"/>
      <c r="N33" s="217"/>
      <c r="O33" s="218"/>
      <c r="P33" s="219"/>
      <c r="Q33" s="220"/>
      <c r="R33" s="221"/>
    </row>
    <row r="34" spans="1:18" s="222" customFormat="1" ht="12.75">
      <c r="A34" s="213"/>
      <c r="B34" s="213"/>
      <c r="C34" s="214"/>
      <c r="D34" s="215"/>
      <c r="E34" s="216"/>
      <c r="F34" s="217"/>
      <c r="G34" s="216"/>
      <c r="H34" s="217"/>
      <c r="I34" s="215"/>
      <c r="J34" s="217"/>
      <c r="K34" s="216"/>
      <c r="L34" s="217"/>
      <c r="M34" s="217"/>
      <c r="N34" s="217"/>
      <c r="O34" s="218"/>
      <c r="P34" s="219"/>
      <c r="Q34" s="220"/>
      <c r="R34" s="221"/>
    </row>
    <row r="35" spans="1:18" s="222" customFormat="1" ht="12.75">
      <c r="A35" s="213"/>
      <c r="B35" s="213"/>
      <c r="C35" s="214"/>
      <c r="D35" s="215"/>
      <c r="E35" s="216"/>
      <c r="F35" s="217"/>
      <c r="G35" s="216"/>
      <c r="H35" s="217"/>
      <c r="I35" s="215"/>
      <c r="J35" s="217"/>
      <c r="K35" s="216"/>
      <c r="L35" s="217"/>
      <c r="M35" s="217"/>
      <c r="N35" s="217"/>
      <c r="O35" s="218"/>
      <c r="P35" s="219"/>
      <c r="Q35" s="220"/>
      <c r="R35" s="221"/>
    </row>
    <row r="36" spans="1:18" s="222" customFormat="1" ht="12.75">
      <c r="A36" s="213"/>
      <c r="B36" s="213"/>
      <c r="C36" s="214"/>
      <c r="D36" s="215"/>
      <c r="E36" s="216"/>
      <c r="F36" s="217"/>
      <c r="G36" s="216"/>
      <c r="H36" s="217"/>
      <c r="I36" s="215"/>
      <c r="J36" s="217"/>
      <c r="K36" s="216"/>
      <c r="L36" s="217"/>
      <c r="M36" s="217"/>
      <c r="N36" s="217"/>
      <c r="O36" s="218"/>
      <c r="P36" s="219"/>
      <c r="Q36" s="220"/>
      <c r="R36" s="221"/>
    </row>
    <row r="37" spans="1:18" s="222" customFormat="1" ht="12.75">
      <c r="A37" s="213"/>
      <c r="B37" s="213"/>
      <c r="C37" s="214"/>
      <c r="D37" s="215"/>
      <c r="E37" s="216"/>
      <c r="F37" s="217"/>
      <c r="G37" s="216"/>
      <c r="H37" s="217"/>
      <c r="I37" s="215"/>
      <c r="J37" s="217"/>
      <c r="K37" s="216"/>
      <c r="L37" s="217"/>
      <c r="M37" s="217"/>
      <c r="N37" s="217"/>
      <c r="O37" s="218"/>
      <c r="P37" s="219"/>
      <c r="Q37" s="220"/>
      <c r="R37" s="221"/>
    </row>
    <row r="38" spans="1:18" s="222" customFormat="1" ht="12.75">
      <c r="A38" s="213"/>
      <c r="B38" s="213"/>
      <c r="C38" s="214"/>
      <c r="D38" s="215"/>
      <c r="E38" s="216"/>
      <c r="F38" s="217"/>
      <c r="G38" s="216"/>
      <c r="H38" s="217"/>
      <c r="I38" s="215"/>
      <c r="J38" s="217"/>
      <c r="K38" s="216"/>
      <c r="L38" s="217"/>
      <c r="M38" s="217"/>
      <c r="N38" s="217"/>
      <c r="O38" s="218"/>
      <c r="P38" s="219"/>
      <c r="Q38" s="220"/>
      <c r="R38" s="221"/>
    </row>
    <row r="39" spans="1:18" s="222" customFormat="1" ht="12.75">
      <c r="A39" s="213"/>
      <c r="B39" s="213"/>
      <c r="C39" s="214"/>
      <c r="D39" s="215"/>
      <c r="E39" s="216"/>
      <c r="F39" s="217"/>
      <c r="G39" s="216"/>
      <c r="H39" s="217"/>
      <c r="I39" s="215"/>
      <c r="J39" s="217"/>
      <c r="K39" s="216"/>
      <c r="L39" s="217"/>
      <c r="M39" s="217"/>
      <c r="N39" s="217"/>
      <c r="O39" s="218"/>
      <c r="P39" s="219"/>
      <c r="Q39" s="220"/>
      <c r="R39" s="221"/>
    </row>
    <row r="40" spans="1:18" s="222" customFormat="1" ht="12.75">
      <c r="A40" s="213"/>
      <c r="B40" s="213"/>
      <c r="C40" s="214"/>
      <c r="D40" s="215"/>
      <c r="E40" s="216"/>
      <c r="F40" s="217"/>
      <c r="G40" s="216"/>
      <c r="H40" s="217"/>
      <c r="I40" s="215"/>
      <c r="J40" s="217"/>
      <c r="K40" s="216"/>
      <c r="L40" s="217"/>
      <c r="M40" s="217"/>
      <c r="N40" s="217"/>
      <c r="O40" s="218"/>
      <c r="P40" s="219"/>
      <c r="Q40" s="220"/>
      <c r="R40" s="221"/>
    </row>
    <row r="41" spans="1:18" s="222" customFormat="1" ht="12.75">
      <c r="A41" s="213"/>
      <c r="B41" s="213"/>
      <c r="C41" s="214"/>
      <c r="D41" s="215"/>
      <c r="E41" s="216"/>
      <c r="F41" s="217"/>
      <c r="G41" s="216"/>
      <c r="H41" s="217"/>
      <c r="I41" s="215"/>
      <c r="J41" s="217"/>
      <c r="K41" s="216"/>
      <c r="L41" s="217"/>
      <c r="M41" s="217"/>
      <c r="N41" s="217"/>
      <c r="O41" s="218"/>
      <c r="P41" s="219"/>
      <c r="Q41" s="220"/>
      <c r="R41" s="221"/>
    </row>
    <row r="42" spans="1:18" s="222" customFormat="1" ht="12.75">
      <c r="A42" s="213"/>
      <c r="B42" s="213"/>
      <c r="C42" s="214"/>
      <c r="D42" s="215"/>
      <c r="E42" s="216"/>
      <c r="F42" s="217"/>
      <c r="G42" s="216"/>
      <c r="H42" s="217"/>
      <c r="I42" s="215"/>
      <c r="J42" s="217"/>
      <c r="K42" s="216"/>
      <c r="L42" s="217"/>
      <c r="M42" s="217"/>
      <c r="N42" s="217"/>
      <c r="O42" s="218"/>
      <c r="P42" s="219"/>
      <c r="Q42" s="220"/>
      <c r="R42" s="221"/>
    </row>
    <row r="43" spans="1:18" s="222" customFormat="1" ht="12.75">
      <c r="A43" s="213"/>
      <c r="B43" s="213"/>
      <c r="C43" s="214"/>
      <c r="D43" s="215"/>
      <c r="E43" s="216"/>
      <c r="F43" s="217"/>
      <c r="G43" s="216"/>
      <c r="H43" s="217"/>
      <c r="I43" s="215"/>
      <c r="J43" s="217"/>
      <c r="K43" s="216"/>
      <c r="L43" s="217"/>
      <c r="M43" s="217"/>
      <c r="N43" s="217"/>
      <c r="O43" s="218"/>
      <c r="P43" s="219"/>
      <c r="Q43" s="220"/>
      <c r="R43" s="221"/>
    </row>
    <row r="44" spans="1:18" s="222" customFormat="1" ht="12.75">
      <c r="A44" s="213"/>
      <c r="B44" s="213"/>
      <c r="C44" s="214"/>
      <c r="D44" s="215"/>
      <c r="E44" s="216"/>
      <c r="F44" s="217"/>
      <c r="G44" s="216"/>
      <c r="H44" s="217"/>
      <c r="I44" s="215"/>
      <c r="J44" s="217"/>
      <c r="K44" s="216"/>
      <c r="L44" s="217"/>
      <c r="M44" s="217"/>
      <c r="N44" s="217"/>
      <c r="O44" s="218"/>
      <c r="P44" s="219"/>
      <c r="Q44" s="220"/>
      <c r="R44" s="221"/>
    </row>
    <row r="45" spans="1:18" s="222" customFormat="1" ht="12.75">
      <c r="A45" s="213"/>
      <c r="B45" s="213"/>
      <c r="C45" s="214"/>
      <c r="D45" s="215"/>
      <c r="E45" s="216"/>
      <c r="F45" s="217"/>
      <c r="G45" s="216"/>
      <c r="H45" s="217"/>
      <c r="I45" s="215"/>
      <c r="J45" s="217"/>
      <c r="K45" s="216"/>
      <c r="L45" s="217"/>
      <c r="M45" s="217"/>
      <c r="N45" s="217"/>
      <c r="O45" s="218"/>
      <c r="P45" s="219"/>
      <c r="Q45" s="220"/>
      <c r="R45" s="221"/>
    </row>
    <row r="46" spans="1:18" s="222" customFormat="1" ht="12.75">
      <c r="A46" s="213"/>
      <c r="B46" s="213"/>
      <c r="C46" s="214"/>
      <c r="D46" s="215"/>
      <c r="E46" s="216"/>
      <c r="F46" s="217"/>
      <c r="G46" s="216"/>
      <c r="H46" s="217"/>
      <c r="I46" s="215"/>
      <c r="J46" s="217"/>
      <c r="K46" s="216"/>
      <c r="L46" s="217"/>
      <c r="M46" s="217"/>
      <c r="N46" s="217"/>
      <c r="O46" s="218"/>
      <c r="P46" s="219"/>
      <c r="Q46" s="220"/>
      <c r="R46" s="221"/>
    </row>
    <row r="47" spans="1:18" s="222" customFormat="1" ht="12.75">
      <c r="A47" s="213"/>
      <c r="B47" s="213"/>
      <c r="C47" s="214"/>
      <c r="D47" s="215"/>
      <c r="E47" s="216"/>
      <c r="F47" s="217"/>
      <c r="G47" s="216"/>
      <c r="H47" s="217"/>
      <c r="I47" s="215"/>
      <c r="J47" s="217"/>
      <c r="K47" s="216"/>
      <c r="L47" s="217"/>
      <c r="M47" s="217"/>
      <c r="N47" s="217"/>
      <c r="O47" s="218"/>
      <c r="P47" s="219"/>
      <c r="Q47" s="220"/>
      <c r="R47" s="221"/>
    </row>
    <row r="48" spans="1:18" s="222" customFormat="1" ht="12.75">
      <c r="A48" s="213"/>
      <c r="B48" s="213"/>
      <c r="C48" s="214"/>
      <c r="D48" s="215"/>
      <c r="E48" s="216"/>
      <c r="F48" s="217"/>
      <c r="G48" s="216"/>
      <c r="H48" s="217"/>
      <c r="I48" s="215"/>
      <c r="J48" s="217"/>
      <c r="K48" s="216"/>
      <c r="L48" s="217"/>
      <c r="M48" s="217"/>
      <c r="N48" s="217"/>
      <c r="O48" s="218"/>
      <c r="P48" s="219"/>
      <c r="Q48" s="220"/>
      <c r="R48" s="221"/>
    </row>
    <row r="49" spans="1:18" s="222" customFormat="1" ht="12.75">
      <c r="A49" s="213"/>
      <c r="B49" s="213"/>
      <c r="C49" s="214"/>
      <c r="D49" s="215"/>
      <c r="E49" s="216"/>
      <c r="F49" s="217"/>
      <c r="G49" s="216"/>
      <c r="H49" s="217"/>
      <c r="I49" s="215"/>
      <c r="J49" s="217"/>
      <c r="K49" s="216"/>
      <c r="L49" s="217"/>
      <c r="M49" s="217"/>
      <c r="N49" s="217"/>
      <c r="O49" s="218"/>
      <c r="P49" s="219"/>
      <c r="Q49" s="220"/>
      <c r="R49" s="221"/>
    </row>
    <row r="50" spans="1:18" s="222" customFormat="1" ht="12.75">
      <c r="A50" s="213"/>
      <c r="B50" s="213"/>
      <c r="C50" s="214"/>
      <c r="D50" s="215"/>
      <c r="E50" s="216"/>
      <c r="F50" s="217"/>
      <c r="G50" s="216"/>
      <c r="H50" s="217"/>
      <c r="I50" s="215"/>
      <c r="J50" s="217"/>
      <c r="K50" s="216"/>
      <c r="L50" s="217"/>
      <c r="M50" s="217"/>
      <c r="N50" s="217"/>
      <c r="O50" s="218"/>
      <c r="P50" s="219"/>
      <c r="Q50" s="220"/>
      <c r="R50" s="221"/>
    </row>
    <row r="51" spans="1:18" s="222" customFormat="1" ht="12.75">
      <c r="A51" s="213"/>
      <c r="B51" s="213"/>
      <c r="C51" s="214"/>
      <c r="D51" s="215"/>
      <c r="E51" s="216"/>
      <c r="F51" s="217"/>
      <c r="G51" s="216"/>
      <c r="H51" s="217"/>
      <c r="I51" s="215"/>
      <c r="J51" s="217"/>
      <c r="K51" s="216"/>
      <c r="L51" s="217"/>
      <c r="M51" s="217"/>
      <c r="N51" s="217"/>
      <c r="O51" s="218"/>
      <c r="P51" s="219"/>
      <c r="Q51" s="220"/>
      <c r="R51" s="221"/>
    </row>
    <row r="52" spans="1:18" s="222" customFormat="1" ht="12.75">
      <c r="A52" s="213"/>
      <c r="B52" s="213"/>
      <c r="C52" s="214"/>
      <c r="D52" s="215"/>
      <c r="E52" s="216"/>
      <c r="F52" s="217"/>
      <c r="G52" s="216"/>
      <c r="H52" s="217"/>
      <c r="I52" s="215"/>
      <c r="J52" s="217"/>
      <c r="K52" s="216"/>
      <c r="L52" s="217"/>
      <c r="M52" s="217"/>
      <c r="N52" s="217"/>
      <c r="O52" s="218"/>
      <c r="P52" s="219"/>
      <c r="Q52" s="220"/>
      <c r="R52" s="221"/>
    </row>
    <row r="53" spans="1:18" s="222" customFormat="1" ht="12.75">
      <c r="A53" s="213"/>
      <c r="B53" s="213"/>
      <c r="C53" s="214"/>
      <c r="D53" s="215"/>
      <c r="E53" s="216"/>
      <c r="F53" s="217"/>
      <c r="G53" s="216"/>
      <c r="H53" s="217"/>
      <c r="I53" s="215"/>
      <c r="J53" s="217"/>
      <c r="K53" s="216"/>
      <c r="L53" s="217"/>
      <c r="M53" s="217"/>
      <c r="N53" s="217"/>
      <c r="O53" s="218"/>
      <c r="P53" s="219"/>
      <c r="Q53" s="220"/>
      <c r="R53" s="221"/>
    </row>
    <row r="54" spans="1:18" s="222" customFormat="1" ht="12.75">
      <c r="A54" s="213"/>
      <c r="B54" s="213"/>
      <c r="C54" s="214"/>
      <c r="D54" s="215"/>
      <c r="E54" s="216"/>
      <c r="F54" s="217"/>
      <c r="G54" s="216"/>
      <c r="H54" s="217"/>
      <c r="I54" s="215"/>
      <c r="J54" s="217"/>
      <c r="K54" s="216"/>
      <c r="L54" s="217"/>
      <c r="M54" s="217"/>
      <c r="N54" s="217"/>
      <c r="O54" s="218"/>
      <c r="P54" s="219"/>
      <c r="Q54" s="220"/>
      <c r="R54" s="221"/>
    </row>
    <row r="55" spans="1:18" s="222" customFormat="1" ht="12.75">
      <c r="A55" s="213"/>
      <c r="B55" s="213"/>
      <c r="C55" s="214"/>
      <c r="D55" s="215"/>
      <c r="E55" s="216"/>
      <c r="F55" s="217"/>
      <c r="G55" s="216"/>
      <c r="H55" s="217"/>
      <c r="I55" s="215"/>
      <c r="J55" s="217"/>
      <c r="K55" s="216"/>
      <c r="L55" s="217"/>
      <c r="M55" s="217"/>
      <c r="N55" s="217"/>
      <c r="O55" s="218"/>
      <c r="P55" s="219"/>
      <c r="Q55" s="220"/>
      <c r="R55" s="221"/>
    </row>
    <row r="56" spans="1:18" s="222" customFormat="1" ht="12.75">
      <c r="A56" s="213"/>
      <c r="B56" s="213"/>
      <c r="C56" s="214"/>
      <c r="D56" s="215"/>
      <c r="E56" s="216"/>
      <c r="F56" s="217"/>
      <c r="G56" s="216"/>
      <c r="H56" s="217"/>
      <c r="I56" s="215"/>
      <c r="J56" s="217"/>
      <c r="K56" s="216"/>
      <c r="L56" s="217"/>
      <c r="M56" s="217"/>
      <c r="N56" s="217"/>
      <c r="O56" s="218"/>
      <c r="P56" s="219"/>
      <c r="Q56" s="220"/>
      <c r="R56" s="221"/>
    </row>
    <row r="57" spans="1:18" s="222" customFormat="1" ht="12.75">
      <c r="A57" s="213"/>
      <c r="B57" s="213"/>
      <c r="C57" s="214"/>
      <c r="D57" s="215"/>
      <c r="E57" s="216"/>
      <c r="F57" s="217"/>
      <c r="G57" s="216"/>
      <c r="H57" s="217"/>
      <c r="I57" s="215"/>
      <c r="J57" s="217"/>
      <c r="K57" s="216"/>
      <c r="L57" s="217"/>
      <c r="M57" s="217"/>
      <c r="N57" s="217"/>
      <c r="O57" s="218"/>
      <c r="P57" s="219"/>
      <c r="Q57" s="220"/>
      <c r="R57" s="221"/>
    </row>
    <row r="58" spans="1:18" s="222" customFormat="1" ht="12.75">
      <c r="A58" s="213"/>
      <c r="B58" s="213"/>
      <c r="C58" s="214"/>
      <c r="D58" s="215"/>
      <c r="E58" s="216"/>
      <c r="F58" s="217"/>
      <c r="G58" s="216"/>
      <c r="H58" s="217"/>
      <c r="I58" s="215"/>
      <c r="J58" s="217"/>
      <c r="K58" s="216"/>
      <c r="L58" s="217"/>
      <c r="M58" s="217"/>
      <c r="N58" s="217"/>
      <c r="O58" s="218"/>
      <c r="P58" s="219"/>
      <c r="Q58" s="220"/>
      <c r="R58" s="221"/>
    </row>
    <row r="59" spans="1:18" s="222" customFormat="1" ht="12.75">
      <c r="A59" s="213"/>
      <c r="B59" s="213"/>
      <c r="C59" s="214"/>
      <c r="D59" s="215"/>
      <c r="E59" s="216"/>
      <c r="F59" s="217"/>
      <c r="G59" s="216"/>
      <c r="H59" s="217"/>
      <c r="I59" s="215"/>
      <c r="J59" s="217"/>
      <c r="K59" s="216"/>
      <c r="L59" s="217"/>
      <c r="M59" s="217"/>
      <c r="N59" s="217"/>
      <c r="O59" s="218"/>
      <c r="P59" s="219"/>
      <c r="Q59" s="220"/>
      <c r="R59" s="221"/>
    </row>
    <row r="60" spans="1:18" s="222" customFormat="1" ht="12.75">
      <c r="A60" s="213"/>
      <c r="B60" s="213"/>
      <c r="C60" s="214"/>
      <c r="D60" s="215"/>
      <c r="E60" s="216"/>
      <c r="F60" s="217"/>
      <c r="G60" s="216"/>
      <c r="H60" s="217"/>
      <c r="I60" s="215"/>
      <c r="J60" s="217"/>
      <c r="K60" s="216"/>
      <c r="L60" s="217"/>
      <c r="M60" s="217"/>
      <c r="N60" s="217"/>
      <c r="O60" s="218"/>
      <c r="P60" s="219"/>
      <c r="Q60" s="220"/>
      <c r="R60" s="221"/>
    </row>
    <row r="61" spans="1:18" s="222" customFormat="1" ht="12.75">
      <c r="A61" s="213"/>
      <c r="B61" s="213"/>
      <c r="C61" s="214"/>
      <c r="D61" s="215"/>
      <c r="E61" s="216"/>
      <c r="F61" s="217"/>
      <c r="G61" s="216"/>
      <c r="H61" s="217"/>
      <c r="I61" s="215"/>
      <c r="J61" s="217"/>
      <c r="K61" s="216"/>
      <c r="L61" s="217"/>
      <c r="M61" s="217"/>
      <c r="N61" s="217"/>
      <c r="O61" s="218"/>
      <c r="P61" s="219"/>
      <c r="Q61" s="220"/>
      <c r="R61" s="221"/>
    </row>
    <row r="62" spans="1:18" s="222" customFormat="1" ht="12.75">
      <c r="A62" s="213"/>
      <c r="B62" s="213"/>
      <c r="C62" s="214"/>
      <c r="D62" s="215"/>
      <c r="E62" s="216"/>
      <c r="F62" s="217"/>
      <c r="G62" s="216"/>
      <c r="H62" s="217"/>
      <c r="I62" s="215"/>
      <c r="J62" s="217"/>
      <c r="K62" s="216"/>
      <c r="L62" s="217"/>
      <c r="M62" s="217"/>
      <c r="N62" s="217"/>
      <c r="O62" s="218"/>
      <c r="P62" s="219"/>
      <c r="Q62" s="220"/>
      <c r="R62" s="221"/>
    </row>
    <row r="63" spans="1:18" s="222" customFormat="1" ht="12.75">
      <c r="A63" s="213"/>
      <c r="B63" s="213"/>
      <c r="C63" s="214"/>
      <c r="D63" s="215"/>
      <c r="E63" s="216"/>
      <c r="F63" s="217"/>
      <c r="G63" s="216"/>
      <c r="H63" s="217"/>
      <c r="I63" s="215"/>
      <c r="J63" s="217"/>
      <c r="K63" s="216"/>
      <c r="L63" s="217"/>
      <c r="M63" s="217"/>
      <c r="N63" s="217"/>
      <c r="O63" s="218"/>
      <c r="P63" s="219"/>
      <c r="Q63" s="220"/>
      <c r="R63" s="221"/>
    </row>
    <row r="64" spans="1:18" s="222" customFormat="1" ht="12.75">
      <c r="A64" s="213"/>
      <c r="B64" s="213"/>
      <c r="C64" s="214"/>
      <c r="D64" s="215"/>
      <c r="E64" s="216"/>
      <c r="F64" s="217"/>
      <c r="G64" s="216"/>
      <c r="H64" s="217"/>
      <c r="I64" s="215"/>
      <c r="J64" s="217"/>
      <c r="K64" s="216"/>
      <c r="L64" s="217"/>
      <c r="M64" s="217"/>
      <c r="N64" s="217"/>
      <c r="O64" s="218"/>
      <c r="P64" s="219"/>
      <c r="Q64" s="220"/>
      <c r="R64" s="221"/>
    </row>
    <row r="65" spans="1:18" s="222" customFormat="1" ht="12.75">
      <c r="A65" s="213"/>
      <c r="B65" s="213"/>
      <c r="C65" s="214"/>
      <c r="D65" s="215"/>
      <c r="E65" s="216"/>
      <c r="F65" s="217"/>
      <c r="G65" s="216"/>
      <c r="H65" s="217"/>
      <c r="I65" s="215"/>
      <c r="J65" s="217"/>
      <c r="K65" s="216"/>
      <c r="L65" s="217"/>
      <c r="M65" s="217"/>
      <c r="N65" s="217"/>
      <c r="O65" s="218"/>
      <c r="P65" s="219"/>
      <c r="Q65" s="220"/>
      <c r="R65" s="221"/>
    </row>
    <row r="66" spans="1:18" s="222" customFormat="1" ht="12.75">
      <c r="A66" s="213"/>
      <c r="B66" s="213"/>
      <c r="C66" s="214"/>
      <c r="D66" s="215"/>
      <c r="E66" s="216"/>
      <c r="F66" s="217"/>
      <c r="G66" s="216"/>
      <c r="H66" s="217"/>
      <c r="I66" s="215"/>
      <c r="J66" s="217"/>
      <c r="K66" s="216"/>
      <c r="L66" s="217"/>
      <c r="M66" s="217"/>
      <c r="N66" s="217"/>
      <c r="O66" s="218"/>
      <c r="P66" s="219"/>
      <c r="Q66" s="220"/>
      <c r="R66" s="221"/>
    </row>
    <row r="67" spans="1:18" s="222" customFormat="1" ht="12.75">
      <c r="A67" s="213"/>
      <c r="B67" s="213"/>
      <c r="C67" s="214"/>
      <c r="D67" s="215"/>
      <c r="E67" s="216"/>
      <c r="F67" s="217"/>
      <c r="G67" s="216"/>
      <c r="H67" s="217"/>
      <c r="I67" s="215"/>
      <c r="J67" s="217"/>
      <c r="K67" s="216"/>
      <c r="L67" s="217"/>
      <c r="M67" s="217"/>
      <c r="N67" s="217"/>
      <c r="O67" s="218"/>
      <c r="P67" s="219"/>
      <c r="Q67" s="220"/>
      <c r="R67" s="221"/>
    </row>
    <row r="68" spans="1:18" s="222" customFormat="1" ht="12.75">
      <c r="A68" s="213"/>
      <c r="B68" s="213"/>
      <c r="C68" s="214"/>
      <c r="D68" s="215"/>
      <c r="E68" s="216"/>
      <c r="F68" s="217"/>
      <c r="G68" s="216"/>
      <c r="H68" s="217"/>
      <c r="I68" s="215"/>
      <c r="J68" s="217"/>
      <c r="K68" s="216"/>
      <c r="L68" s="217"/>
      <c r="M68" s="217"/>
      <c r="N68" s="217"/>
      <c r="O68" s="218"/>
      <c r="P68" s="219"/>
      <c r="Q68" s="220"/>
      <c r="R68" s="221"/>
    </row>
    <row r="69" spans="1:18" s="222" customFormat="1" ht="12.75">
      <c r="A69" s="213"/>
      <c r="B69" s="213"/>
      <c r="C69" s="214"/>
      <c r="D69" s="215"/>
      <c r="E69" s="216"/>
      <c r="F69" s="217"/>
      <c r="G69" s="216"/>
      <c r="H69" s="217"/>
      <c r="I69" s="215"/>
      <c r="J69" s="217"/>
      <c r="K69" s="216"/>
      <c r="L69" s="217"/>
      <c r="M69" s="217"/>
      <c r="N69" s="217"/>
      <c r="O69" s="218"/>
      <c r="P69" s="219"/>
      <c r="Q69" s="220"/>
      <c r="R69" s="221"/>
    </row>
    <row r="70" spans="1:18" s="222" customFormat="1" ht="12.75">
      <c r="A70" s="213"/>
      <c r="B70" s="213"/>
      <c r="C70" s="214"/>
      <c r="D70" s="215"/>
      <c r="E70" s="216"/>
      <c r="F70" s="217"/>
      <c r="G70" s="216"/>
      <c r="H70" s="217"/>
      <c r="I70" s="215"/>
      <c r="J70" s="217"/>
      <c r="K70" s="216"/>
      <c r="L70" s="217"/>
      <c r="M70" s="217"/>
      <c r="N70" s="217"/>
      <c r="O70" s="218"/>
      <c r="P70" s="219"/>
      <c r="Q70" s="220"/>
      <c r="R70" s="221"/>
    </row>
    <row r="71" spans="1:18" s="222" customFormat="1" ht="12.75">
      <c r="A71" s="213"/>
      <c r="B71" s="213"/>
      <c r="C71" s="214"/>
      <c r="D71" s="215"/>
      <c r="E71" s="216"/>
      <c r="F71" s="217"/>
      <c r="G71" s="216"/>
      <c r="H71" s="217"/>
      <c r="I71" s="215"/>
      <c r="J71" s="217"/>
      <c r="K71" s="216"/>
      <c r="L71" s="217"/>
      <c r="M71" s="217"/>
      <c r="N71" s="217"/>
      <c r="O71" s="218"/>
      <c r="P71" s="219"/>
      <c r="Q71" s="220"/>
      <c r="R71" s="221"/>
    </row>
    <row r="72" spans="1:18" s="222" customFormat="1" ht="12.75">
      <c r="A72" s="213"/>
      <c r="B72" s="213"/>
      <c r="C72" s="214"/>
      <c r="D72" s="215"/>
      <c r="E72" s="216"/>
      <c r="F72" s="217"/>
      <c r="G72" s="216"/>
      <c r="H72" s="217"/>
      <c r="I72" s="215"/>
      <c r="J72" s="217"/>
      <c r="K72" s="216"/>
      <c r="L72" s="217"/>
      <c r="M72" s="217"/>
      <c r="N72" s="217"/>
      <c r="O72" s="218"/>
      <c r="P72" s="219"/>
      <c r="Q72" s="220"/>
      <c r="R72" s="221"/>
    </row>
    <row r="73" spans="1:18" s="222" customFormat="1" ht="12.75">
      <c r="A73" s="213"/>
      <c r="B73" s="213"/>
      <c r="C73" s="214"/>
      <c r="D73" s="215"/>
      <c r="E73" s="216"/>
      <c r="F73" s="217"/>
      <c r="G73" s="216"/>
      <c r="H73" s="217"/>
      <c r="I73" s="215"/>
      <c r="J73" s="217"/>
      <c r="K73" s="216"/>
      <c r="L73" s="217"/>
      <c r="M73" s="217"/>
      <c r="N73" s="217"/>
      <c r="O73" s="218"/>
      <c r="P73" s="219"/>
      <c r="Q73" s="220"/>
      <c r="R73" s="221"/>
    </row>
    <row r="74" spans="1:18" s="222" customFormat="1" ht="12.75">
      <c r="A74" s="213"/>
      <c r="B74" s="213"/>
      <c r="C74" s="214"/>
      <c r="D74" s="215"/>
      <c r="E74" s="216"/>
      <c r="F74" s="217"/>
      <c r="G74" s="216"/>
      <c r="H74" s="217"/>
      <c r="I74" s="215"/>
      <c r="J74" s="217"/>
      <c r="K74" s="216"/>
      <c r="L74" s="217"/>
      <c r="M74" s="217"/>
      <c r="N74" s="217"/>
      <c r="O74" s="218"/>
      <c r="P74" s="219"/>
      <c r="Q74" s="220"/>
      <c r="R74" s="221"/>
    </row>
    <row r="75" spans="1:18" s="222" customFormat="1" ht="12.75">
      <c r="A75" s="213"/>
      <c r="B75" s="213"/>
      <c r="C75" s="214"/>
      <c r="D75" s="215"/>
      <c r="E75" s="216"/>
      <c r="F75" s="217"/>
      <c r="G75" s="216"/>
      <c r="H75" s="217"/>
      <c r="I75" s="215"/>
      <c r="J75" s="217"/>
      <c r="K75" s="216"/>
      <c r="L75" s="217"/>
      <c r="M75" s="217"/>
      <c r="N75" s="217"/>
      <c r="O75" s="218"/>
      <c r="P75" s="219"/>
      <c r="Q75" s="220"/>
      <c r="R75" s="221"/>
    </row>
    <row r="76" spans="1:18" s="222" customFormat="1" ht="12.75">
      <c r="A76" s="213"/>
      <c r="B76" s="213"/>
      <c r="C76" s="214"/>
      <c r="D76" s="215"/>
      <c r="E76" s="216"/>
      <c r="F76" s="217"/>
      <c r="G76" s="216"/>
      <c r="H76" s="217"/>
      <c r="I76" s="215"/>
      <c r="J76" s="217"/>
      <c r="K76" s="216"/>
      <c r="L76" s="217"/>
      <c r="M76" s="217"/>
      <c r="N76" s="217"/>
      <c r="O76" s="218"/>
      <c r="P76" s="219"/>
      <c r="Q76" s="220"/>
      <c r="R76" s="221"/>
    </row>
    <row r="77" spans="1:18" s="222" customFormat="1" ht="12.75">
      <c r="A77" s="213"/>
      <c r="B77" s="213"/>
      <c r="C77" s="214"/>
      <c r="D77" s="215"/>
      <c r="E77" s="216"/>
      <c r="F77" s="217"/>
      <c r="G77" s="216"/>
      <c r="H77" s="217"/>
      <c r="I77" s="215"/>
      <c r="J77" s="217"/>
      <c r="K77" s="216"/>
      <c r="L77" s="217"/>
      <c r="M77" s="217"/>
      <c r="N77" s="217"/>
      <c r="O77" s="218"/>
      <c r="P77" s="219"/>
      <c r="Q77" s="220"/>
      <c r="R77" s="221"/>
    </row>
    <row r="78" spans="1:18" s="222" customFormat="1" ht="12.75">
      <c r="A78" s="213"/>
      <c r="B78" s="213"/>
      <c r="C78" s="214"/>
      <c r="D78" s="215"/>
      <c r="E78" s="216"/>
      <c r="F78" s="217"/>
      <c r="G78" s="216"/>
      <c r="H78" s="217"/>
      <c r="I78" s="215"/>
      <c r="J78" s="217"/>
      <c r="K78" s="216"/>
      <c r="L78" s="217"/>
      <c r="M78" s="217"/>
      <c r="N78" s="217"/>
      <c r="O78" s="218"/>
      <c r="P78" s="219"/>
      <c r="Q78" s="220"/>
      <c r="R78" s="221"/>
    </row>
    <row r="79" spans="1:18" s="222" customFormat="1" ht="12.75">
      <c r="A79" s="213"/>
      <c r="B79" s="213"/>
      <c r="C79" s="214"/>
      <c r="D79" s="215"/>
      <c r="E79" s="216"/>
      <c r="F79" s="217"/>
      <c r="G79" s="216"/>
      <c r="H79" s="217"/>
      <c r="I79" s="215"/>
      <c r="J79" s="217"/>
      <c r="K79" s="216"/>
      <c r="L79" s="217"/>
      <c r="M79" s="217"/>
      <c r="N79" s="217"/>
      <c r="O79" s="218"/>
      <c r="P79" s="219"/>
      <c r="Q79" s="220"/>
      <c r="R79" s="221"/>
    </row>
    <row r="80" spans="1:18" s="222" customFormat="1" ht="12.75">
      <c r="A80" s="213"/>
      <c r="B80" s="213"/>
      <c r="C80" s="214"/>
      <c r="D80" s="215"/>
      <c r="E80" s="216"/>
      <c r="F80" s="217"/>
      <c r="G80" s="216"/>
      <c r="H80" s="217"/>
      <c r="I80" s="215"/>
      <c r="J80" s="217"/>
      <c r="K80" s="216"/>
      <c r="L80" s="217"/>
      <c r="M80" s="217"/>
      <c r="N80" s="217"/>
      <c r="O80" s="218"/>
      <c r="P80" s="219"/>
      <c r="Q80" s="220"/>
      <c r="R80" s="221"/>
    </row>
    <row r="81" spans="1:18" s="222" customFormat="1" ht="12.75">
      <c r="A81" s="213"/>
      <c r="B81" s="213"/>
      <c r="C81" s="214"/>
      <c r="D81" s="215"/>
      <c r="E81" s="216"/>
      <c r="F81" s="217"/>
      <c r="G81" s="216"/>
      <c r="H81" s="217"/>
      <c r="I81" s="215"/>
      <c r="J81" s="217"/>
      <c r="K81" s="216"/>
      <c r="L81" s="217"/>
      <c r="M81" s="217"/>
      <c r="N81" s="217"/>
      <c r="O81" s="218"/>
      <c r="P81" s="219"/>
      <c r="Q81" s="220"/>
      <c r="R81" s="221"/>
    </row>
    <row r="82" spans="1:18" s="222" customFormat="1" ht="12.75">
      <c r="A82" s="213"/>
      <c r="B82" s="213"/>
      <c r="C82" s="214"/>
      <c r="D82" s="215"/>
      <c r="E82" s="216"/>
      <c r="F82" s="217"/>
      <c r="G82" s="216"/>
      <c r="H82" s="217"/>
      <c r="I82" s="215"/>
      <c r="J82" s="217"/>
      <c r="K82" s="216"/>
      <c r="L82" s="217"/>
      <c r="M82" s="217"/>
      <c r="N82" s="217"/>
      <c r="O82" s="218"/>
      <c r="P82" s="219"/>
      <c r="Q82" s="220"/>
      <c r="R82" s="221"/>
    </row>
    <row r="83" spans="1:18" s="222" customFormat="1" ht="12.75">
      <c r="A83" s="213"/>
      <c r="B83" s="213"/>
      <c r="C83" s="214"/>
      <c r="D83" s="215"/>
      <c r="E83" s="216"/>
      <c r="F83" s="217"/>
      <c r="G83" s="216"/>
      <c r="H83" s="217"/>
      <c r="I83" s="215"/>
      <c r="J83" s="217"/>
      <c r="K83" s="216"/>
      <c r="L83" s="217"/>
      <c r="M83" s="217"/>
      <c r="N83" s="217"/>
      <c r="O83" s="218"/>
      <c r="P83" s="219"/>
      <c r="Q83" s="220"/>
      <c r="R83" s="221"/>
    </row>
    <row r="84" spans="1:18" s="222" customFormat="1" ht="12.75">
      <c r="A84" s="213"/>
      <c r="B84" s="213"/>
      <c r="C84" s="214"/>
      <c r="D84" s="215"/>
      <c r="E84" s="216"/>
      <c r="F84" s="217"/>
      <c r="G84" s="216"/>
      <c r="H84" s="217"/>
      <c r="I84" s="215"/>
      <c r="J84" s="217"/>
      <c r="K84" s="216"/>
      <c r="L84" s="217"/>
      <c r="M84" s="217"/>
      <c r="N84" s="217"/>
      <c r="O84" s="218"/>
      <c r="P84" s="219"/>
      <c r="Q84" s="220"/>
      <c r="R84" s="221"/>
    </row>
    <row r="85" spans="1:18" s="222" customFormat="1" ht="12.75">
      <c r="A85" s="213"/>
      <c r="B85" s="213"/>
      <c r="C85" s="214"/>
      <c r="D85" s="215"/>
      <c r="E85" s="216"/>
      <c r="F85" s="217"/>
      <c r="G85" s="216"/>
      <c r="H85" s="217"/>
      <c r="I85" s="215"/>
      <c r="J85" s="217"/>
      <c r="K85" s="216"/>
      <c r="L85" s="217"/>
      <c r="M85" s="217"/>
      <c r="N85" s="217"/>
      <c r="O85" s="218"/>
      <c r="P85" s="219"/>
      <c r="Q85" s="220"/>
      <c r="R85" s="221"/>
    </row>
    <row r="86" spans="1:18" s="222" customFormat="1" ht="12.75">
      <c r="A86" s="213"/>
      <c r="B86" s="213"/>
      <c r="C86" s="214"/>
      <c r="D86" s="215"/>
      <c r="E86" s="216"/>
      <c r="F86" s="217"/>
      <c r="G86" s="216"/>
      <c r="H86" s="217"/>
      <c r="I86" s="215"/>
      <c r="J86" s="217"/>
      <c r="K86" s="216"/>
      <c r="L86" s="217"/>
      <c r="M86" s="217"/>
      <c r="N86" s="217"/>
      <c r="O86" s="218"/>
      <c r="P86" s="219"/>
      <c r="Q86" s="220"/>
      <c r="R86" s="221"/>
    </row>
    <row r="87" spans="1:18" s="222" customFormat="1" ht="12.75">
      <c r="A87" s="213"/>
      <c r="B87" s="213"/>
      <c r="C87" s="214"/>
      <c r="D87" s="215"/>
      <c r="E87" s="216"/>
      <c r="F87" s="217"/>
      <c r="G87" s="216"/>
      <c r="H87" s="217"/>
      <c r="I87" s="215"/>
      <c r="J87" s="217"/>
      <c r="K87" s="216"/>
      <c r="L87" s="217"/>
      <c r="M87" s="217"/>
      <c r="N87" s="217"/>
      <c r="O87" s="218"/>
      <c r="P87" s="219"/>
      <c r="Q87" s="220"/>
      <c r="R87" s="221"/>
    </row>
    <row r="88" spans="1:18" s="222" customFormat="1" ht="12.75">
      <c r="A88" s="213"/>
      <c r="B88" s="213"/>
      <c r="C88" s="214"/>
      <c r="D88" s="215"/>
      <c r="E88" s="216"/>
      <c r="F88" s="217"/>
      <c r="G88" s="216"/>
      <c r="H88" s="217"/>
      <c r="I88" s="215"/>
      <c r="J88" s="217"/>
      <c r="K88" s="216"/>
      <c r="L88" s="217"/>
      <c r="M88" s="217"/>
      <c r="N88" s="217"/>
      <c r="O88" s="218"/>
      <c r="P88" s="219"/>
      <c r="Q88" s="220"/>
      <c r="R88" s="221"/>
    </row>
    <row r="89" spans="1:18" s="222" customFormat="1" ht="12.75">
      <c r="A89" s="213"/>
      <c r="B89" s="213"/>
      <c r="C89" s="214"/>
      <c r="D89" s="215"/>
      <c r="E89" s="216"/>
      <c r="F89" s="217"/>
      <c r="G89" s="216"/>
      <c r="H89" s="217"/>
      <c r="I89" s="215"/>
      <c r="J89" s="217"/>
      <c r="K89" s="216"/>
      <c r="L89" s="217"/>
      <c r="M89" s="217"/>
      <c r="N89" s="217"/>
      <c r="O89" s="218"/>
      <c r="P89" s="219"/>
      <c r="Q89" s="220"/>
      <c r="R89" s="221"/>
    </row>
    <row r="90" spans="1:18" s="222" customFormat="1" ht="12.75">
      <c r="A90" s="213"/>
      <c r="B90" s="213"/>
      <c r="C90" s="214"/>
      <c r="D90" s="215"/>
      <c r="E90" s="216"/>
      <c r="F90" s="217"/>
      <c r="G90" s="216"/>
      <c r="H90" s="217"/>
      <c r="I90" s="215"/>
      <c r="J90" s="217"/>
      <c r="K90" s="216"/>
      <c r="L90" s="217"/>
      <c r="M90" s="217"/>
      <c r="N90" s="217"/>
      <c r="O90" s="218"/>
      <c r="P90" s="219"/>
      <c r="Q90" s="220"/>
      <c r="R90" s="221"/>
    </row>
    <row r="91" spans="1:18" s="222" customFormat="1" ht="12.75">
      <c r="A91" s="213"/>
      <c r="B91" s="213"/>
      <c r="C91" s="214"/>
      <c r="D91" s="215"/>
      <c r="E91" s="216"/>
      <c r="F91" s="217"/>
      <c r="G91" s="216"/>
      <c r="H91" s="217"/>
      <c r="I91" s="215"/>
      <c r="J91" s="217"/>
      <c r="K91" s="216"/>
      <c r="L91" s="217"/>
      <c r="M91" s="217"/>
      <c r="N91" s="217"/>
      <c r="O91" s="218"/>
      <c r="P91" s="219"/>
      <c r="Q91" s="220"/>
      <c r="R91" s="221"/>
    </row>
    <row r="92" spans="1:18" s="222" customFormat="1" ht="12.75">
      <c r="A92" s="230"/>
      <c r="B92" s="231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20"/>
      <c r="R92" s="224"/>
    </row>
    <row r="93" spans="1:18" s="222" customFormat="1" ht="4.5" customHeight="1">
      <c r="A93" s="230"/>
      <c r="B93" s="231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P93" s="230"/>
      <c r="Q93" s="220"/>
      <c r="R93" s="224"/>
    </row>
    <row r="94" spans="1:18" s="222" customFormat="1" ht="4.5" customHeight="1">
      <c r="A94" s="230"/>
      <c r="B94" s="231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18"/>
      <c r="P94" s="230"/>
      <c r="Q94" s="220"/>
      <c r="R94" s="224"/>
    </row>
    <row r="95" spans="1:18" s="222" customFormat="1" ht="4.5" customHeight="1">
      <c r="A95" s="230"/>
      <c r="B95" s="231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18"/>
      <c r="P95" s="230"/>
      <c r="Q95" s="220"/>
      <c r="R95" s="224"/>
    </row>
    <row r="96" spans="1:18" s="222" customFormat="1" ht="4.5" customHeight="1">
      <c r="A96" s="230"/>
      <c r="B96" s="231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18"/>
      <c r="P96" s="230"/>
      <c r="Q96" s="220"/>
      <c r="R96" s="224"/>
    </row>
    <row r="97" spans="1:18" s="222" customFormat="1" ht="4.5" customHeight="1">
      <c r="A97" s="230"/>
      <c r="B97" s="231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18"/>
      <c r="P97" s="230"/>
      <c r="Q97" s="220"/>
      <c r="R97" s="224"/>
    </row>
    <row r="98" spans="1:18" s="222" customFormat="1" ht="4.5" customHeight="1">
      <c r="A98" s="230"/>
      <c r="B98" s="231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18"/>
      <c r="P98" s="230"/>
      <c r="Q98" s="220"/>
      <c r="R98" s="224"/>
    </row>
    <row r="99" spans="1:18" s="222" customFormat="1" ht="4.5" customHeight="1">
      <c r="A99" s="230"/>
      <c r="B99" s="231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18"/>
      <c r="P99" s="230"/>
      <c r="Q99" s="220"/>
      <c r="R99" s="224"/>
    </row>
    <row r="100" spans="1:18" s="222" customFormat="1" ht="4.5" customHeight="1">
      <c r="A100" s="230"/>
      <c r="B100" s="231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18"/>
      <c r="P100" s="230"/>
      <c r="Q100" s="220"/>
      <c r="R100" s="224"/>
    </row>
    <row r="101" spans="1:18" s="222" customFormat="1" ht="4.5" customHeight="1">
      <c r="A101" s="232"/>
      <c r="B101" s="231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18"/>
      <c r="P101" s="230"/>
      <c r="Q101" s="220"/>
      <c r="R101" s="224"/>
    </row>
    <row r="102" spans="1:18" s="222" customFormat="1" ht="129.75" customHeight="1">
      <c r="A102" s="233"/>
      <c r="B102" s="234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6"/>
      <c r="R102" s="237"/>
    </row>
    <row r="103" spans="1:18" s="222" customFormat="1" ht="5.25" customHeight="1">
      <c r="A103" s="238"/>
      <c r="B103" s="239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40"/>
      <c r="R103" s="241"/>
    </row>
    <row r="104" spans="1:21" s="222" customFormat="1" ht="12.75">
      <c r="A104" s="242"/>
      <c r="B104" s="231"/>
      <c r="C104" s="230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9"/>
      <c r="P104" s="219"/>
      <c r="Q104" s="223"/>
      <c r="R104" s="224"/>
      <c r="S104" s="225"/>
      <c r="T104" s="225"/>
      <c r="U104" s="225"/>
    </row>
    <row r="105" spans="1:21" s="222" customFormat="1" ht="12.75">
      <c r="A105" s="226"/>
      <c r="B105" s="227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9"/>
      <c r="P105" s="229"/>
      <c r="Q105" s="223"/>
      <c r="R105" s="224"/>
      <c r="S105" s="225"/>
      <c r="T105" s="225"/>
      <c r="U105" s="225"/>
    </row>
    <row r="106" spans="1:18" s="222" customFormat="1" ht="12.75">
      <c r="A106" s="224"/>
      <c r="B106" s="227"/>
      <c r="C106" s="226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9"/>
      <c r="P106" s="229"/>
      <c r="Q106" s="223"/>
      <c r="R106" s="224"/>
    </row>
    <row r="107" spans="1:18" s="222" customFormat="1" ht="12.75">
      <c r="A107" s="242"/>
      <c r="B107" s="231"/>
      <c r="C107" s="230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9"/>
      <c r="P107" s="219"/>
      <c r="Q107" s="223"/>
      <c r="R107" s="224"/>
    </row>
    <row r="108" spans="1:18" s="222" customFormat="1" ht="12.75">
      <c r="A108" s="242"/>
      <c r="B108" s="231"/>
      <c r="C108" s="230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9"/>
      <c r="P108" s="219"/>
      <c r="Q108" s="223"/>
      <c r="R108" s="224"/>
    </row>
    <row r="109" spans="1:18" s="222" customFormat="1" ht="12.75">
      <c r="A109" s="242"/>
      <c r="B109" s="231"/>
      <c r="C109" s="230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9"/>
      <c r="P109" s="219"/>
      <c r="Q109" s="223"/>
      <c r="R109" s="224"/>
    </row>
    <row r="110" spans="1:18" s="222" customFormat="1" ht="12.75">
      <c r="A110" s="226"/>
      <c r="B110" s="227"/>
      <c r="C110" s="226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9"/>
      <c r="P110" s="229"/>
      <c r="Q110" s="223"/>
      <c r="R110" s="224"/>
    </row>
    <row r="111" spans="1:18" s="222" customFormat="1" ht="12.75">
      <c r="A111" s="242"/>
      <c r="B111" s="231"/>
      <c r="C111" s="230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9"/>
      <c r="P111" s="219"/>
      <c r="Q111" s="223"/>
      <c r="R111" s="224"/>
    </row>
    <row r="112" spans="1:18" s="222" customFormat="1" ht="12.75">
      <c r="A112" s="242"/>
      <c r="B112" s="231"/>
      <c r="C112" s="230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9"/>
      <c r="P112" s="219"/>
      <c r="Q112" s="223"/>
      <c r="R112" s="224"/>
    </row>
    <row r="113" spans="1:18" s="222" customFormat="1" ht="12.75">
      <c r="A113" s="242"/>
      <c r="B113" s="231"/>
      <c r="C113" s="230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9"/>
      <c r="P113" s="219"/>
      <c r="Q113" s="223"/>
      <c r="R113" s="224"/>
    </row>
    <row r="114" spans="1:18" s="222" customFormat="1" ht="12.75">
      <c r="A114" s="242"/>
      <c r="B114" s="231"/>
      <c r="C114" s="230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9"/>
      <c r="P114" s="219"/>
      <c r="Q114" s="223"/>
      <c r="R114" s="224"/>
    </row>
    <row r="115" spans="1:18" s="222" customFormat="1" ht="12.75">
      <c r="A115" s="242"/>
      <c r="B115" s="231"/>
      <c r="C115" s="230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9"/>
      <c r="P115" s="219"/>
      <c r="Q115" s="223"/>
      <c r="R115" s="224"/>
    </row>
    <row r="116" spans="1:18" s="222" customFormat="1" ht="12.75">
      <c r="A116" s="226"/>
      <c r="B116" s="227"/>
      <c r="C116" s="226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9"/>
      <c r="P116" s="229"/>
      <c r="Q116" s="223"/>
      <c r="R116" s="224"/>
    </row>
    <row r="117" spans="1:18" s="222" customFormat="1" ht="12.75">
      <c r="A117" s="242"/>
      <c r="B117" s="231"/>
      <c r="C117" s="230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9"/>
      <c r="P117" s="219"/>
      <c r="Q117" s="223"/>
      <c r="R117" s="224"/>
    </row>
    <row r="118" spans="1:18" s="222" customFormat="1" ht="12.75">
      <c r="A118" s="242"/>
      <c r="B118" s="231"/>
      <c r="C118" s="230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9"/>
      <c r="P118" s="219"/>
      <c r="Q118" s="223"/>
      <c r="R118" s="224"/>
    </row>
    <row r="119" spans="1:18" s="222" customFormat="1" ht="12.75">
      <c r="A119" s="242"/>
      <c r="B119" s="231"/>
      <c r="C119" s="230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9"/>
      <c r="P119" s="219"/>
      <c r="Q119" s="223"/>
      <c r="R119" s="224"/>
    </row>
    <row r="120" spans="1:18" s="222" customFormat="1" ht="12.75">
      <c r="A120" s="242"/>
      <c r="B120" s="231"/>
      <c r="C120" s="230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219"/>
      <c r="Q120" s="223"/>
      <c r="R120" s="224"/>
    </row>
    <row r="121" spans="1:18" s="222" customFormat="1" ht="12.75">
      <c r="A121" s="242"/>
      <c r="B121" s="231"/>
      <c r="C121" s="230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9"/>
      <c r="P121" s="219"/>
      <c r="Q121" s="223"/>
      <c r="R121" s="224"/>
    </row>
    <row r="122" spans="1:18" s="222" customFormat="1" ht="12.75">
      <c r="A122" s="242"/>
      <c r="B122" s="231"/>
      <c r="C122" s="230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9"/>
      <c r="P122" s="219"/>
      <c r="Q122" s="223"/>
      <c r="R122" s="224"/>
    </row>
    <row r="123" spans="1:18" s="222" customFormat="1" ht="12.75">
      <c r="A123" s="242"/>
      <c r="B123" s="231"/>
      <c r="C123" s="230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9"/>
      <c r="P123" s="219"/>
      <c r="Q123" s="223"/>
      <c r="R123" s="224"/>
    </row>
    <row r="124" spans="1:18" s="222" customFormat="1" ht="12.75">
      <c r="A124" s="242"/>
      <c r="B124" s="231"/>
      <c r="C124" s="230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9"/>
      <c r="P124" s="219"/>
      <c r="Q124" s="223"/>
      <c r="R124" s="224"/>
    </row>
    <row r="125" spans="1:18" s="222" customFormat="1" ht="12.75">
      <c r="A125" s="242"/>
      <c r="B125" s="231"/>
      <c r="C125" s="230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9"/>
      <c r="P125" s="219"/>
      <c r="Q125" s="223"/>
      <c r="R125" s="224"/>
    </row>
    <row r="126" spans="1:18" s="222" customFormat="1" ht="12.75">
      <c r="A126" s="242"/>
      <c r="B126" s="231"/>
      <c r="C126" s="230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9"/>
      <c r="P126" s="219"/>
      <c r="Q126" s="223"/>
      <c r="R126" s="224"/>
    </row>
    <row r="127" spans="1:18" s="222" customFormat="1" ht="12.75">
      <c r="A127" s="242"/>
      <c r="B127" s="231"/>
      <c r="C127" s="230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9"/>
      <c r="P127" s="219"/>
      <c r="Q127" s="223"/>
      <c r="R127" s="224"/>
    </row>
    <row r="128" spans="1:18" s="222" customFormat="1" ht="12.75">
      <c r="A128" s="242"/>
      <c r="B128" s="231"/>
      <c r="C128" s="230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9"/>
      <c r="P128" s="219"/>
      <c r="Q128" s="223"/>
      <c r="R128" s="224"/>
    </row>
    <row r="129" spans="1:18" s="222" customFormat="1" ht="12.75">
      <c r="A129" s="242"/>
      <c r="B129" s="231"/>
      <c r="C129" s="230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9"/>
      <c r="P129" s="219"/>
      <c r="Q129" s="223"/>
      <c r="R129" s="224"/>
    </row>
    <row r="130" spans="1:18" s="222" customFormat="1" ht="12.75">
      <c r="A130" s="242"/>
      <c r="B130" s="231"/>
      <c r="C130" s="230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9"/>
      <c r="P130" s="219"/>
      <c r="Q130" s="223"/>
      <c r="R130" s="224"/>
    </row>
    <row r="131" spans="1:18" s="222" customFormat="1" ht="12.75">
      <c r="A131" s="242"/>
      <c r="B131" s="231"/>
      <c r="C131" s="230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9"/>
      <c r="P131" s="219"/>
      <c r="Q131" s="223"/>
      <c r="R131" s="224"/>
    </row>
    <row r="132" spans="1:18" s="222" customFormat="1" ht="12.75">
      <c r="A132" s="242"/>
      <c r="B132" s="231"/>
      <c r="C132" s="230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9"/>
      <c r="P132" s="219"/>
      <c r="Q132" s="223"/>
      <c r="R132" s="224"/>
    </row>
    <row r="133" spans="1:18" s="222" customFormat="1" ht="12.75">
      <c r="A133" s="242"/>
      <c r="B133" s="231"/>
      <c r="C133" s="230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9"/>
      <c r="P133" s="219"/>
      <c r="Q133" s="223"/>
      <c r="R133" s="224"/>
    </row>
    <row r="134" spans="1:18" s="222" customFormat="1" ht="12.75">
      <c r="A134" s="242"/>
      <c r="B134" s="231"/>
      <c r="C134" s="230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9"/>
      <c r="P134" s="219"/>
      <c r="Q134" s="223"/>
      <c r="R134" s="224"/>
    </row>
    <row r="135" spans="1:18" s="222" customFormat="1" ht="12.75">
      <c r="A135" s="242"/>
      <c r="B135" s="231"/>
      <c r="C135" s="230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9"/>
      <c r="P135" s="219"/>
      <c r="Q135" s="223"/>
      <c r="R135" s="224"/>
    </row>
    <row r="136" spans="1:18" s="222" customFormat="1" ht="12.75">
      <c r="A136" s="242"/>
      <c r="B136" s="231"/>
      <c r="C136" s="230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9"/>
      <c r="P136" s="219"/>
      <c r="Q136" s="223"/>
      <c r="R136" s="224"/>
    </row>
    <row r="137" spans="1:18" s="222" customFormat="1" ht="12.75">
      <c r="A137" s="242"/>
      <c r="B137" s="231"/>
      <c r="C137" s="230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9"/>
      <c r="P137" s="219"/>
      <c r="Q137" s="223"/>
      <c r="R137" s="224"/>
    </row>
    <row r="138" spans="1:18" s="222" customFormat="1" ht="12.75">
      <c r="A138" s="242"/>
      <c r="B138" s="231"/>
      <c r="C138" s="230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9"/>
      <c r="P138" s="219"/>
      <c r="Q138" s="223"/>
      <c r="R138" s="224"/>
    </row>
    <row r="139" spans="1:18" s="222" customFormat="1" ht="12.75">
      <c r="A139" s="242"/>
      <c r="B139" s="231"/>
      <c r="C139" s="230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9"/>
      <c r="P139" s="219"/>
      <c r="Q139" s="223"/>
      <c r="R139" s="224"/>
    </row>
    <row r="140" spans="1:18" s="222" customFormat="1" ht="12.75">
      <c r="A140" s="242"/>
      <c r="B140" s="231"/>
      <c r="C140" s="230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9"/>
      <c r="P140" s="219"/>
      <c r="Q140" s="223"/>
      <c r="R140" s="224"/>
    </row>
    <row r="141" spans="1:18" s="222" customFormat="1" ht="12.75">
      <c r="A141" s="242"/>
      <c r="B141" s="231"/>
      <c r="C141" s="230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9"/>
      <c r="P141" s="219"/>
      <c r="Q141" s="223"/>
      <c r="R141" s="224"/>
    </row>
    <row r="142" spans="1:18" s="222" customFormat="1" ht="12.75">
      <c r="A142" s="242"/>
      <c r="B142" s="231"/>
      <c r="C142" s="230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9"/>
      <c r="P142" s="219"/>
      <c r="Q142" s="223"/>
      <c r="R142" s="224"/>
    </row>
    <row r="143" spans="1:18" s="222" customFormat="1" ht="12.75">
      <c r="A143" s="242"/>
      <c r="B143" s="231"/>
      <c r="C143" s="230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9"/>
      <c r="P143" s="219"/>
      <c r="Q143" s="223"/>
      <c r="R143" s="224"/>
    </row>
    <row r="144" spans="1:18" s="222" customFormat="1" ht="12.75">
      <c r="A144" s="242"/>
      <c r="B144" s="231"/>
      <c r="C144" s="230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9"/>
      <c r="P144" s="219"/>
      <c r="Q144" s="223"/>
      <c r="R144" s="224"/>
    </row>
    <row r="145" spans="1:18" s="222" customFormat="1" ht="12.75">
      <c r="A145" s="242"/>
      <c r="B145" s="231"/>
      <c r="C145" s="230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9"/>
      <c r="P145" s="219"/>
      <c r="Q145" s="223"/>
      <c r="R145" s="224"/>
    </row>
    <row r="146" spans="1:18" s="222" customFormat="1" ht="12.75">
      <c r="A146" s="242"/>
      <c r="B146" s="231"/>
      <c r="C146" s="230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9"/>
      <c r="P146" s="219"/>
      <c r="Q146" s="223"/>
      <c r="R146" s="224"/>
    </row>
    <row r="147" spans="1:18" s="222" customFormat="1" ht="12.75">
      <c r="A147" s="242"/>
      <c r="B147" s="231"/>
      <c r="C147" s="230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9"/>
      <c r="P147" s="219"/>
      <c r="Q147" s="223"/>
      <c r="R147" s="224"/>
    </row>
    <row r="148" spans="1:18" s="222" customFormat="1" ht="12.75">
      <c r="A148" s="242"/>
      <c r="B148" s="231"/>
      <c r="C148" s="230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9"/>
      <c r="P148" s="219"/>
      <c r="Q148" s="223"/>
      <c r="R148" s="224"/>
    </row>
    <row r="149" spans="1:18" s="222" customFormat="1" ht="12.75">
      <c r="A149" s="242"/>
      <c r="B149" s="231"/>
      <c r="C149" s="230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9"/>
      <c r="P149" s="219"/>
      <c r="Q149" s="223"/>
      <c r="R149" s="224"/>
    </row>
    <row r="150" spans="1:18" s="222" customFormat="1" ht="12.75">
      <c r="A150" s="242"/>
      <c r="B150" s="231"/>
      <c r="C150" s="230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9"/>
      <c r="P150" s="219"/>
      <c r="Q150" s="223"/>
      <c r="R150" s="224"/>
    </row>
    <row r="151" spans="1:18" s="222" customFormat="1" ht="12.75">
      <c r="A151" s="242"/>
      <c r="B151" s="231"/>
      <c r="C151" s="230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9"/>
      <c r="P151" s="219"/>
      <c r="Q151" s="223"/>
      <c r="R151" s="224"/>
    </row>
    <row r="152" spans="1:18" s="222" customFormat="1" ht="12.75">
      <c r="A152" s="242"/>
      <c r="B152" s="231"/>
      <c r="C152" s="230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9"/>
      <c r="P152" s="219"/>
      <c r="Q152" s="223"/>
      <c r="R152" s="224"/>
    </row>
    <row r="153" spans="1:18" s="222" customFormat="1" ht="12.75">
      <c r="A153" s="242"/>
      <c r="B153" s="231"/>
      <c r="C153" s="230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9"/>
      <c r="P153" s="219"/>
      <c r="Q153" s="223"/>
      <c r="R153" s="224"/>
    </row>
    <row r="154" spans="1:18" s="222" customFormat="1" ht="12.75">
      <c r="A154" s="242"/>
      <c r="B154" s="231"/>
      <c r="C154" s="230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9"/>
      <c r="P154" s="219"/>
      <c r="Q154" s="223"/>
      <c r="R154" s="224"/>
    </row>
    <row r="155" spans="1:18" s="222" customFormat="1" ht="12.75">
      <c r="A155" s="242"/>
      <c r="B155" s="231"/>
      <c r="C155" s="230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9"/>
      <c r="P155" s="219"/>
      <c r="Q155" s="223"/>
      <c r="R155" s="224"/>
    </row>
    <row r="156" spans="1:18" s="222" customFormat="1" ht="12.75">
      <c r="A156" s="242"/>
      <c r="B156" s="231"/>
      <c r="C156" s="230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9"/>
      <c r="P156" s="219"/>
      <c r="Q156" s="223"/>
      <c r="R156" s="224"/>
    </row>
    <row r="157" spans="1:18" s="222" customFormat="1" ht="12.75">
      <c r="A157" s="242"/>
      <c r="B157" s="231"/>
      <c r="C157" s="230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9"/>
      <c r="P157" s="219"/>
      <c r="Q157" s="223"/>
      <c r="R157" s="224"/>
    </row>
    <row r="158" spans="1:18" s="222" customFormat="1" ht="12.75">
      <c r="A158" s="242"/>
      <c r="B158" s="231"/>
      <c r="C158" s="230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9"/>
      <c r="P158" s="219"/>
      <c r="Q158" s="223"/>
      <c r="R158" s="224"/>
    </row>
    <row r="159" spans="1:18" s="222" customFormat="1" ht="12.75">
      <c r="A159" s="242"/>
      <c r="B159" s="231"/>
      <c r="C159" s="230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9"/>
      <c r="P159" s="219"/>
      <c r="Q159" s="223"/>
      <c r="R159" s="224"/>
    </row>
    <row r="160" spans="1:18" s="222" customFormat="1" ht="12.75">
      <c r="A160" s="242"/>
      <c r="B160" s="231"/>
      <c r="C160" s="230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9"/>
      <c r="P160" s="219"/>
      <c r="Q160" s="223"/>
      <c r="R160" s="224"/>
    </row>
    <row r="161" spans="1:18" s="222" customFormat="1" ht="12.75">
      <c r="A161" s="242"/>
      <c r="B161" s="231"/>
      <c r="C161" s="230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9"/>
      <c r="P161" s="219"/>
      <c r="Q161" s="223"/>
      <c r="R161" s="224"/>
    </row>
    <row r="162" spans="1:18" s="222" customFormat="1" ht="12.75">
      <c r="A162" s="242"/>
      <c r="B162" s="231"/>
      <c r="C162" s="230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9"/>
      <c r="P162" s="219"/>
      <c r="Q162" s="223"/>
      <c r="R162" s="224"/>
    </row>
    <row r="163" spans="1:18" s="222" customFormat="1" ht="12.75">
      <c r="A163" s="242"/>
      <c r="B163" s="231"/>
      <c r="C163" s="230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9"/>
      <c r="P163" s="219"/>
      <c r="Q163" s="223"/>
      <c r="R163" s="224"/>
    </row>
    <row r="164" spans="1:18" s="222" customFormat="1" ht="12.75">
      <c r="A164" s="242"/>
      <c r="B164" s="231"/>
      <c r="C164" s="230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9"/>
      <c r="P164" s="219"/>
      <c r="Q164" s="223"/>
      <c r="R164" s="224"/>
    </row>
    <row r="165" spans="1:18" s="222" customFormat="1" ht="12.75">
      <c r="A165" s="242"/>
      <c r="B165" s="231"/>
      <c r="C165" s="230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9"/>
      <c r="P165" s="219"/>
      <c r="Q165" s="223"/>
      <c r="R165" s="224"/>
    </row>
    <row r="166" spans="1:18" s="222" customFormat="1" ht="12.75">
      <c r="A166" s="242"/>
      <c r="B166" s="231"/>
      <c r="C166" s="230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9"/>
      <c r="P166" s="219"/>
      <c r="Q166" s="223"/>
      <c r="R166" s="224"/>
    </row>
    <row r="167" spans="1:18" s="222" customFormat="1" ht="12.75">
      <c r="A167" s="242"/>
      <c r="B167" s="231"/>
      <c r="C167" s="230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9"/>
      <c r="P167" s="219"/>
      <c r="Q167" s="223"/>
      <c r="R167" s="224"/>
    </row>
    <row r="168" spans="1:18" s="222" customFormat="1" ht="12.75">
      <c r="A168" s="242"/>
      <c r="B168" s="231"/>
      <c r="C168" s="230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9"/>
      <c r="P168" s="219"/>
      <c r="Q168" s="223"/>
      <c r="R168" s="224"/>
    </row>
    <row r="169" spans="1:18" s="222" customFormat="1" ht="12.75">
      <c r="A169" s="242"/>
      <c r="B169" s="231"/>
      <c r="C169" s="230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9"/>
      <c r="P169" s="219"/>
      <c r="Q169" s="223"/>
      <c r="R169" s="224"/>
    </row>
    <row r="170" spans="1:18" s="222" customFormat="1" ht="12.75">
      <c r="A170" s="242"/>
      <c r="B170" s="231"/>
      <c r="C170" s="230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9"/>
      <c r="P170" s="219"/>
      <c r="Q170" s="223"/>
      <c r="R170" s="224"/>
    </row>
    <row r="171" spans="1:18" s="222" customFormat="1" ht="12.75">
      <c r="A171" s="242"/>
      <c r="B171" s="231"/>
      <c r="C171" s="230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9"/>
      <c r="P171" s="219"/>
      <c r="Q171" s="223"/>
      <c r="R171" s="224"/>
    </row>
    <row r="172" spans="1:18" s="222" customFormat="1" ht="12.75">
      <c r="A172" s="242"/>
      <c r="B172" s="231"/>
      <c r="C172" s="230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9"/>
      <c r="P172" s="219"/>
      <c r="Q172" s="223"/>
      <c r="R172" s="224"/>
    </row>
    <row r="173" spans="1:18" s="222" customFormat="1" ht="12.75">
      <c r="A173" s="242"/>
      <c r="B173" s="231"/>
      <c r="C173" s="230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9"/>
      <c r="P173" s="219"/>
      <c r="Q173" s="223"/>
      <c r="R173" s="224"/>
    </row>
    <row r="174" spans="1:18" s="222" customFormat="1" ht="12.75">
      <c r="A174" s="242"/>
      <c r="B174" s="231"/>
      <c r="C174" s="230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9"/>
      <c r="P174" s="219"/>
      <c r="Q174" s="223"/>
      <c r="R174" s="224"/>
    </row>
    <row r="175" spans="1:18" s="222" customFormat="1" ht="12.75">
      <c r="A175" s="242"/>
      <c r="B175" s="231"/>
      <c r="C175" s="230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9"/>
      <c r="P175" s="219"/>
      <c r="Q175" s="223"/>
      <c r="R175" s="224"/>
    </row>
    <row r="176" spans="1:18" s="222" customFormat="1" ht="12.75">
      <c r="A176" s="242"/>
      <c r="B176" s="231"/>
      <c r="C176" s="230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9"/>
      <c r="P176" s="219"/>
      <c r="Q176" s="223"/>
      <c r="R176" s="224"/>
    </row>
    <row r="177" spans="1:18" s="222" customFormat="1" ht="12.75">
      <c r="A177" s="242"/>
      <c r="B177" s="231"/>
      <c r="C177" s="230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9"/>
      <c r="P177" s="219"/>
      <c r="Q177" s="223"/>
      <c r="R177" s="224"/>
    </row>
    <row r="178" spans="1:18" s="222" customFormat="1" ht="12.75">
      <c r="A178" s="242"/>
      <c r="B178" s="231"/>
      <c r="C178" s="230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9"/>
      <c r="P178" s="219"/>
      <c r="Q178" s="223"/>
      <c r="R178" s="224"/>
    </row>
    <row r="179" spans="1:18" s="222" customFormat="1" ht="12.75">
      <c r="A179" s="242"/>
      <c r="B179" s="231"/>
      <c r="C179" s="230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9"/>
      <c r="P179" s="219"/>
      <c r="Q179" s="223"/>
      <c r="R179" s="224"/>
    </row>
    <row r="180" spans="1:18" s="222" customFormat="1" ht="12.75">
      <c r="A180" s="242"/>
      <c r="B180" s="231"/>
      <c r="C180" s="230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9"/>
      <c r="P180" s="219"/>
      <c r="Q180" s="223"/>
      <c r="R180" s="224"/>
    </row>
    <row r="181" spans="1:18" s="222" customFormat="1" ht="12.75">
      <c r="A181" s="242"/>
      <c r="B181" s="231"/>
      <c r="C181" s="230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9"/>
      <c r="P181" s="219"/>
      <c r="Q181" s="223"/>
      <c r="R181" s="224"/>
    </row>
    <row r="182" spans="1:18" s="222" customFormat="1" ht="12.75">
      <c r="A182" s="242"/>
      <c r="B182" s="231"/>
      <c r="C182" s="230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9"/>
      <c r="P182" s="219"/>
      <c r="Q182" s="223"/>
      <c r="R182" s="224"/>
    </row>
    <row r="183" spans="1:18" s="222" customFormat="1" ht="12.75">
      <c r="A183" s="242"/>
      <c r="B183" s="231"/>
      <c r="C183" s="230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9"/>
      <c r="P183" s="219"/>
      <c r="Q183" s="223"/>
      <c r="R183" s="224"/>
    </row>
    <row r="184" spans="1:18" s="222" customFormat="1" ht="12.75">
      <c r="A184" s="230"/>
      <c r="B184" s="231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24"/>
      <c r="R184" s="224"/>
    </row>
    <row r="185" spans="1:18" s="222" customFormat="1" ht="12.75">
      <c r="A185" s="230"/>
      <c r="B185" s="231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18"/>
      <c r="P185" s="230"/>
      <c r="Q185" s="224"/>
      <c r="R185" s="224"/>
    </row>
    <row r="186" spans="1:18" s="222" customFormat="1" ht="12.75">
      <c r="A186" s="230"/>
      <c r="B186" s="231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18"/>
      <c r="P186" s="230"/>
      <c r="Q186" s="224"/>
      <c r="R186" s="224"/>
    </row>
    <row r="187" spans="1:18" s="222" customFormat="1" ht="12.75">
      <c r="A187" s="230"/>
      <c r="B187" s="231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18"/>
      <c r="P187" s="230"/>
      <c r="Q187" s="224"/>
      <c r="R187" s="224"/>
    </row>
    <row r="188" spans="1:18" s="222" customFormat="1" ht="12.75">
      <c r="A188" s="230"/>
      <c r="B188" s="231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18"/>
      <c r="P188" s="230"/>
      <c r="Q188" s="224"/>
      <c r="R188" s="224"/>
    </row>
    <row r="189" spans="1:18" s="222" customFormat="1" ht="12.75">
      <c r="A189" s="230"/>
      <c r="B189" s="231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18"/>
      <c r="P189" s="230"/>
      <c r="Q189" s="224"/>
      <c r="R189" s="224"/>
    </row>
    <row r="190" spans="1:18" s="222" customFormat="1" ht="12.75">
      <c r="A190" s="230"/>
      <c r="B190" s="231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18"/>
      <c r="P190" s="230"/>
      <c r="Q190" s="224"/>
      <c r="R190" s="224"/>
    </row>
    <row r="191" spans="1:18" s="222" customFormat="1" ht="12.75">
      <c r="A191" s="230"/>
      <c r="B191" s="231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18"/>
      <c r="P191" s="230"/>
      <c r="Q191" s="224"/>
      <c r="R191" s="224"/>
    </row>
    <row r="192" spans="1:18" s="222" customFormat="1" ht="12.75">
      <c r="A192" s="230"/>
      <c r="B192" s="231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18"/>
      <c r="P192" s="230"/>
      <c r="Q192" s="224"/>
      <c r="R192" s="224"/>
    </row>
    <row r="193" spans="1:18" s="222" customFormat="1" ht="12.75">
      <c r="A193" s="230"/>
      <c r="B193" s="231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18"/>
      <c r="P193" s="230"/>
      <c r="Q193" s="224"/>
      <c r="R193" s="224"/>
    </row>
    <row r="194" spans="1:18" s="222" customFormat="1" ht="12.75">
      <c r="A194" s="230"/>
      <c r="B194" s="231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18"/>
      <c r="P194" s="230"/>
      <c r="Q194" s="224"/>
      <c r="R194" s="224"/>
    </row>
    <row r="195" spans="1:18" s="222" customFormat="1" ht="12.75">
      <c r="A195" s="230"/>
      <c r="B195" s="231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18"/>
      <c r="P195" s="230"/>
      <c r="Q195" s="224"/>
      <c r="R195" s="224"/>
    </row>
    <row r="196" spans="1:18" s="222" customFormat="1" ht="12.75">
      <c r="A196" s="230"/>
      <c r="B196" s="231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18"/>
      <c r="P196" s="230"/>
      <c r="Q196" s="224"/>
      <c r="R196" s="224"/>
    </row>
    <row r="197" spans="1:18" s="222" customFormat="1" ht="12.75">
      <c r="A197" s="230"/>
      <c r="B197" s="231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18"/>
      <c r="P197" s="230"/>
      <c r="Q197" s="224"/>
      <c r="R197" s="224"/>
    </row>
    <row r="198" spans="1:18" s="222" customFormat="1" ht="12.75">
      <c r="A198" s="230"/>
      <c r="B198" s="231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18"/>
      <c r="P198" s="230"/>
      <c r="Q198" s="224"/>
      <c r="R198" s="224"/>
    </row>
    <row r="199" spans="1:18" s="222" customFormat="1" ht="12.75">
      <c r="A199" s="230"/>
      <c r="B199" s="231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18"/>
      <c r="P199" s="230"/>
      <c r="Q199" s="224"/>
      <c r="R199" s="224"/>
    </row>
    <row r="200" spans="1:18" s="222" customFormat="1" ht="12.75">
      <c r="A200" s="230"/>
      <c r="B200" s="231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18"/>
      <c r="P200" s="230"/>
      <c r="Q200" s="224"/>
      <c r="R200" s="224"/>
    </row>
    <row r="201" spans="1:18" s="222" customFormat="1" ht="12.75">
      <c r="A201" s="230"/>
      <c r="B201" s="231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18"/>
      <c r="P201" s="230"/>
      <c r="Q201" s="224"/>
      <c r="R201" s="224"/>
    </row>
    <row r="202" spans="1:18" s="222" customFormat="1" ht="12.75">
      <c r="A202" s="230"/>
      <c r="B202" s="231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18"/>
      <c r="P202" s="230"/>
      <c r="Q202" s="224"/>
      <c r="R202" s="224"/>
    </row>
    <row r="203" spans="1:18" s="222" customFormat="1" ht="12.75">
      <c r="A203" s="230"/>
      <c r="B203" s="231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18"/>
      <c r="P203" s="230"/>
      <c r="Q203" s="224"/>
      <c r="R203" s="224"/>
    </row>
    <row r="204" spans="1:18" s="222" customFormat="1" ht="12.75">
      <c r="A204" s="230"/>
      <c r="B204" s="231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18"/>
      <c r="P204" s="230"/>
      <c r="Q204" s="224"/>
      <c r="R204" s="224"/>
    </row>
    <row r="205" spans="1:18" s="222" customFormat="1" ht="12.75">
      <c r="A205" s="230"/>
      <c r="B205" s="231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18"/>
      <c r="P205" s="230"/>
      <c r="Q205" s="224"/>
      <c r="R205" s="224"/>
    </row>
    <row r="206" spans="1:18" s="222" customFormat="1" ht="12.75">
      <c r="A206" s="230"/>
      <c r="B206" s="231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18"/>
      <c r="P206" s="230"/>
      <c r="Q206" s="224"/>
      <c r="R206" s="224"/>
    </row>
    <row r="207" spans="1:18" s="222" customFormat="1" ht="12.75">
      <c r="A207" s="230"/>
      <c r="B207" s="231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18"/>
      <c r="P207" s="230"/>
      <c r="Q207" s="224"/>
      <c r="R207" s="224"/>
    </row>
    <row r="208" spans="1:18" s="222" customFormat="1" ht="12.75">
      <c r="A208" s="230"/>
      <c r="B208" s="231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18"/>
      <c r="P208" s="230"/>
      <c r="Q208" s="224"/>
      <c r="R208" s="224"/>
    </row>
    <row r="209" spans="1:18" s="222" customFormat="1" ht="12.75">
      <c r="A209" s="230"/>
      <c r="B209" s="231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18"/>
      <c r="P209" s="230"/>
      <c r="Q209" s="224"/>
      <c r="R209" s="224"/>
    </row>
    <row r="210" spans="1:18" s="222" customFormat="1" ht="12.75">
      <c r="A210" s="230"/>
      <c r="B210" s="231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18"/>
      <c r="P210" s="230"/>
      <c r="Q210" s="224"/>
      <c r="R210" s="224"/>
    </row>
    <row r="211" spans="1:18" s="222" customFormat="1" ht="12.75">
      <c r="A211" s="230"/>
      <c r="B211" s="231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18"/>
      <c r="P211" s="230"/>
      <c r="Q211" s="224"/>
      <c r="R211" s="224"/>
    </row>
    <row r="212" spans="1:18" s="222" customFormat="1" ht="12.75">
      <c r="A212" s="230"/>
      <c r="B212" s="231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18"/>
      <c r="P212" s="230"/>
      <c r="Q212" s="224"/>
      <c r="R212" s="224"/>
    </row>
    <row r="213" spans="1:18" s="222" customFormat="1" ht="12.75">
      <c r="A213" s="230"/>
      <c r="B213" s="231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18"/>
      <c r="P213" s="230"/>
      <c r="Q213" s="224"/>
      <c r="R213" s="224"/>
    </row>
    <row r="214" spans="1:18" s="222" customFormat="1" ht="12.75">
      <c r="A214" s="230"/>
      <c r="B214" s="231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18"/>
      <c r="P214" s="230"/>
      <c r="Q214" s="224"/>
      <c r="R214" s="224"/>
    </row>
    <row r="215" spans="1:18" s="222" customFormat="1" ht="12.75">
      <c r="A215" s="230"/>
      <c r="B215" s="231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18"/>
      <c r="P215" s="230"/>
      <c r="Q215" s="224"/>
      <c r="R215" s="224"/>
    </row>
    <row r="216" spans="1:18" s="222" customFormat="1" ht="12.75">
      <c r="A216" s="230"/>
      <c r="B216" s="231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18"/>
      <c r="P216" s="230"/>
      <c r="Q216" s="224"/>
      <c r="R216" s="224"/>
    </row>
    <row r="217" spans="1:18" s="222" customFormat="1" ht="12.75">
      <c r="A217" s="230"/>
      <c r="B217" s="231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18"/>
      <c r="P217" s="230"/>
      <c r="Q217" s="224"/>
      <c r="R217" s="224"/>
    </row>
    <row r="218" spans="1:18" s="222" customFormat="1" ht="12.75">
      <c r="A218" s="230"/>
      <c r="B218" s="231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18"/>
      <c r="P218" s="230"/>
      <c r="Q218" s="224"/>
      <c r="R218" s="224"/>
    </row>
    <row r="219" spans="1:18" s="222" customFormat="1" ht="12.75">
      <c r="A219" s="230"/>
      <c r="B219" s="231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18"/>
      <c r="P219" s="230"/>
      <c r="Q219" s="224"/>
      <c r="R219" s="224"/>
    </row>
    <row r="220" spans="1:18" s="222" customFormat="1" ht="12.75">
      <c r="A220" s="230"/>
      <c r="B220" s="231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18"/>
      <c r="P220" s="230"/>
      <c r="Q220" s="224"/>
      <c r="R220" s="224"/>
    </row>
    <row r="221" spans="1:18" s="222" customFormat="1" ht="12.75">
      <c r="A221" s="230"/>
      <c r="B221" s="231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18"/>
      <c r="P221" s="230"/>
      <c r="Q221" s="224"/>
      <c r="R221" s="224"/>
    </row>
    <row r="222" spans="1:18" s="222" customFormat="1" ht="12.75">
      <c r="A222" s="230"/>
      <c r="B222" s="231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18"/>
      <c r="P222" s="230"/>
      <c r="Q222" s="224"/>
      <c r="R222" s="224"/>
    </row>
    <row r="223" spans="1:18" s="222" customFormat="1" ht="12.75">
      <c r="A223" s="230"/>
      <c r="B223" s="231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18"/>
      <c r="P223" s="230"/>
      <c r="Q223" s="224"/>
      <c r="R223" s="224"/>
    </row>
    <row r="224" spans="1:18" s="222" customFormat="1" ht="12.75">
      <c r="A224" s="230"/>
      <c r="B224" s="231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18"/>
      <c r="P224" s="230"/>
      <c r="Q224" s="224"/>
      <c r="R224" s="224"/>
    </row>
    <row r="225" spans="1:18" s="222" customFormat="1" ht="12.75">
      <c r="A225" s="230"/>
      <c r="B225" s="231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18"/>
      <c r="P225" s="230"/>
      <c r="Q225" s="224"/>
      <c r="R225" s="224"/>
    </row>
    <row r="226" spans="1:18" s="222" customFormat="1" ht="12.75">
      <c r="A226" s="230"/>
      <c r="B226" s="231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18"/>
      <c r="P226" s="230"/>
      <c r="Q226" s="224"/>
      <c r="R226" s="224"/>
    </row>
    <row r="227" spans="1:18" s="222" customFormat="1" ht="12.75">
      <c r="A227" s="230"/>
      <c r="B227" s="231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18"/>
      <c r="P227" s="230"/>
      <c r="Q227" s="224"/>
      <c r="R227" s="224"/>
    </row>
    <row r="228" spans="1:18" s="222" customFormat="1" ht="12.75">
      <c r="A228" s="230"/>
      <c r="B228" s="231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18"/>
      <c r="P228" s="230"/>
      <c r="Q228" s="224"/>
      <c r="R228" s="224"/>
    </row>
    <row r="229" spans="1:18" s="222" customFormat="1" ht="12.75">
      <c r="A229" s="230"/>
      <c r="B229" s="231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18"/>
      <c r="P229" s="230"/>
      <c r="Q229" s="224"/>
      <c r="R229" s="224"/>
    </row>
    <row r="230" spans="1:18" s="222" customFormat="1" ht="12.75">
      <c r="A230" s="230"/>
      <c r="B230" s="231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18"/>
      <c r="P230" s="230"/>
      <c r="Q230" s="224"/>
      <c r="R230" s="224"/>
    </row>
    <row r="231" spans="1:18" s="222" customFormat="1" ht="12.75">
      <c r="A231" s="230"/>
      <c r="B231" s="231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18"/>
      <c r="P231" s="230"/>
      <c r="Q231" s="224"/>
      <c r="R231" s="224"/>
    </row>
    <row r="232" spans="1:18" s="222" customFormat="1" ht="12.75">
      <c r="A232" s="230"/>
      <c r="B232" s="231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18"/>
      <c r="P232" s="230"/>
      <c r="Q232" s="224"/>
      <c r="R232" s="224"/>
    </row>
    <row r="233" spans="1:18" s="222" customFormat="1" ht="12.75">
      <c r="A233" s="230"/>
      <c r="B233" s="231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18"/>
      <c r="P233" s="230"/>
      <c r="Q233" s="224"/>
      <c r="R233" s="224"/>
    </row>
    <row r="234" spans="1:18" s="222" customFormat="1" ht="12.75">
      <c r="A234" s="230"/>
      <c r="B234" s="231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18"/>
      <c r="P234" s="230"/>
      <c r="Q234" s="224"/>
      <c r="R234" s="224"/>
    </row>
    <row r="235" spans="1:18" s="222" customFormat="1" ht="12.75">
      <c r="A235" s="230"/>
      <c r="B235" s="231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18"/>
      <c r="P235" s="230"/>
      <c r="Q235" s="224"/>
      <c r="R235" s="224"/>
    </row>
    <row r="236" spans="1:18" s="222" customFormat="1" ht="12.75">
      <c r="A236" s="230"/>
      <c r="B236" s="231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18"/>
      <c r="P236" s="230"/>
      <c r="Q236" s="224"/>
      <c r="R236" s="224"/>
    </row>
    <row r="237" spans="1:18" s="222" customFormat="1" ht="12.75">
      <c r="A237" s="230"/>
      <c r="B237" s="231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18"/>
      <c r="P237" s="230"/>
      <c r="Q237" s="224"/>
      <c r="R237" s="224"/>
    </row>
    <row r="238" spans="1:18" s="222" customFormat="1" ht="12.75">
      <c r="A238" s="230"/>
      <c r="B238" s="231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18"/>
      <c r="P238" s="230"/>
      <c r="Q238" s="224"/>
      <c r="R238" s="224"/>
    </row>
    <row r="239" spans="1:18" s="222" customFormat="1" ht="12.75">
      <c r="A239" s="230"/>
      <c r="B239" s="231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18"/>
      <c r="P239" s="230"/>
      <c r="Q239" s="224"/>
      <c r="R239" s="224"/>
    </row>
    <row r="240" spans="1:18" s="222" customFormat="1" ht="12.75">
      <c r="A240" s="230"/>
      <c r="B240" s="231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18"/>
      <c r="P240" s="230"/>
      <c r="Q240" s="224"/>
      <c r="R240" s="224"/>
    </row>
    <row r="241" spans="1:18" s="222" customFormat="1" ht="12.75">
      <c r="A241" s="230"/>
      <c r="B241" s="231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18"/>
      <c r="P241" s="230"/>
      <c r="Q241" s="224"/>
      <c r="R241" s="224"/>
    </row>
    <row r="242" spans="1:18" s="222" customFormat="1" ht="12.75">
      <c r="A242" s="230"/>
      <c r="B242" s="231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18"/>
      <c r="P242" s="230"/>
      <c r="Q242" s="224"/>
      <c r="R242" s="224"/>
    </row>
    <row r="243" spans="1:18" s="222" customFormat="1" ht="12.75">
      <c r="A243" s="230"/>
      <c r="B243" s="231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18"/>
      <c r="P243" s="230"/>
      <c r="Q243" s="224"/>
      <c r="R243" s="224"/>
    </row>
    <row r="244" spans="1:18" s="222" customFormat="1" ht="12.75">
      <c r="A244" s="230"/>
      <c r="B244" s="231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18"/>
      <c r="P244" s="230"/>
      <c r="Q244" s="224"/>
      <c r="R244" s="224"/>
    </row>
    <row r="245" spans="1:18" s="222" customFormat="1" ht="12.75">
      <c r="A245" s="230"/>
      <c r="B245" s="231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18"/>
      <c r="P245" s="230"/>
      <c r="Q245" s="224"/>
      <c r="R245" s="224"/>
    </row>
    <row r="246" spans="1:18" s="222" customFormat="1" ht="12.75">
      <c r="A246" s="230"/>
      <c r="B246" s="231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18"/>
      <c r="P246" s="230"/>
      <c r="Q246" s="224"/>
      <c r="R246" s="224"/>
    </row>
    <row r="247" spans="1:18" s="222" customFormat="1" ht="12.75">
      <c r="A247" s="230"/>
      <c r="B247" s="231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18"/>
      <c r="P247" s="230"/>
      <c r="Q247" s="224"/>
      <c r="R247" s="224"/>
    </row>
    <row r="248" spans="1:18" s="222" customFormat="1" ht="12.75">
      <c r="A248" s="230"/>
      <c r="B248" s="231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18"/>
      <c r="P248" s="230"/>
      <c r="Q248" s="224"/>
      <c r="R248" s="224"/>
    </row>
    <row r="249" spans="1:18" s="222" customFormat="1" ht="12.75">
      <c r="A249" s="230"/>
      <c r="B249" s="231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18"/>
      <c r="P249" s="230"/>
      <c r="Q249" s="224"/>
      <c r="R249" s="224"/>
    </row>
    <row r="250" spans="1:18" s="222" customFormat="1" ht="12.75">
      <c r="A250" s="230"/>
      <c r="B250" s="231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18"/>
      <c r="P250" s="230"/>
      <c r="Q250" s="224"/>
      <c r="R250" s="224"/>
    </row>
    <row r="251" spans="1:18" s="222" customFormat="1" ht="12.75">
      <c r="A251" s="230"/>
      <c r="B251" s="231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18"/>
      <c r="P251" s="230"/>
      <c r="Q251" s="224"/>
      <c r="R251" s="224"/>
    </row>
    <row r="252" spans="1:18" s="222" customFormat="1" ht="12.75">
      <c r="A252" s="230"/>
      <c r="B252" s="231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18"/>
      <c r="P252" s="230"/>
      <c r="Q252" s="224"/>
      <c r="R252" s="224"/>
    </row>
    <row r="253" spans="1:18" s="222" customFormat="1" ht="12.75">
      <c r="A253" s="230"/>
      <c r="B253" s="231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18"/>
      <c r="P253" s="230"/>
      <c r="Q253" s="224"/>
      <c r="R253" s="224"/>
    </row>
    <row r="254" spans="1:18" s="222" customFormat="1" ht="12.75">
      <c r="A254" s="230"/>
      <c r="B254" s="231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18"/>
      <c r="P254" s="230"/>
      <c r="Q254" s="224"/>
      <c r="R254" s="224"/>
    </row>
    <row r="255" spans="1:18" s="222" customFormat="1" ht="12.75">
      <c r="A255" s="230"/>
      <c r="B255" s="231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18"/>
      <c r="P255" s="230"/>
      <c r="Q255" s="224"/>
      <c r="R255" s="224"/>
    </row>
    <row r="256" spans="1:18" s="222" customFormat="1" ht="12.75">
      <c r="A256" s="230"/>
      <c r="B256" s="231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18"/>
      <c r="P256" s="230"/>
      <c r="Q256" s="224"/>
      <c r="R256" s="224"/>
    </row>
    <row r="257" spans="1:18" s="222" customFormat="1" ht="12.75">
      <c r="A257" s="230"/>
      <c r="B257" s="231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18"/>
      <c r="P257" s="230"/>
      <c r="Q257" s="224"/>
      <c r="R257" s="224"/>
    </row>
    <row r="258" spans="1:18" s="222" customFormat="1" ht="12.75">
      <c r="A258" s="230"/>
      <c r="B258" s="231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18"/>
      <c r="P258" s="230"/>
      <c r="Q258" s="224"/>
      <c r="R258" s="224"/>
    </row>
    <row r="259" spans="1:18" s="222" customFormat="1" ht="12.75">
      <c r="A259" s="230"/>
      <c r="B259" s="231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18"/>
      <c r="P259" s="230"/>
      <c r="Q259" s="224"/>
      <c r="R259" s="224"/>
    </row>
    <row r="260" spans="1:18" s="222" customFormat="1" ht="12.75">
      <c r="A260" s="230"/>
      <c r="B260" s="231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18"/>
      <c r="P260" s="230"/>
      <c r="Q260" s="224"/>
      <c r="R260" s="224"/>
    </row>
    <row r="261" spans="1:18" s="222" customFormat="1" ht="12.75">
      <c r="A261" s="230"/>
      <c r="B261" s="231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18"/>
      <c r="P261" s="230"/>
      <c r="Q261" s="224"/>
      <c r="R261" s="224"/>
    </row>
    <row r="262" spans="1:18" s="222" customFormat="1" ht="12.75">
      <c r="A262" s="230"/>
      <c r="B262" s="231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18"/>
      <c r="P262" s="230"/>
      <c r="Q262" s="224"/>
      <c r="R262" s="224"/>
    </row>
    <row r="263" spans="1:18" s="222" customFormat="1" ht="12.75">
      <c r="A263" s="230"/>
      <c r="B263" s="231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18"/>
      <c r="P263" s="230"/>
      <c r="Q263" s="224"/>
      <c r="R263" s="224"/>
    </row>
    <row r="264" spans="1:18" s="222" customFormat="1" ht="12.75">
      <c r="A264" s="230"/>
      <c r="B264" s="231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18"/>
      <c r="P264" s="230"/>
      <c r="Q264" s="224"/>
      <c r="R264" s="224"/>
    </row>
    <row r="265" spans="1:18" s="222" customFormat="1" ht="12.75">
      <c r="A265" s="230"/>
      <c r="B265" s="231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18"/>
      <c r="P265" s="230"/>
      <c r="Q265" s="224"/>
      <c r="R265" s="224"/>
    </row>
    <row r="266" spans="1:18" s="222" customFormat="1" ht="12.75">
      <c r="A266" s="230"/>
      <c r="B266" s="231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18"/>
      <c r="P266" s="230"/>
      <c r="Q266" s="224"/>
      <c r="R266" s="224"/>
    </row>
    <row r="267" spans="1:18" s="222" customFormat="1" ht="12.75">
      <c r="A267" s="230"/>
      <c r="B267" s="231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18"/>
      <c r="P267" s="230"/>
      <c r="Q267" s="224"/>
      <c r="R267" s="224"/>
    </row>
    <row r="268" spans="1:18" s="222" customFormat="1" ht="12.75">
      <c r="A268" s="230"/>
      <c r="B268" s="231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18"/>
      <c r="P268" s="230"/>
      <c r="Q268" s="224"/>
      <c r="R268" s="224"/>
    </row>
    <row r="269" spans="1:18" s="222" customFormat="1" ht="12.75">
      <c r="A269" s="230"/>
      <c r="B269" s="231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18"/>
      <c r="P269" s="230"/>
      <c r="Q269" s="224"/>
      <c r="R269" s="224"/>
    </row>
    <row r="270" spans="1:18" s="222" customFormat="1" ht="12.75">
      <c r="A270" s="230"/>
      <c r="B270" s="231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18"/>
      <c r="P270" s="230"/>
      <c r="Q270" s="224"/>
      <c r="R270" s="224"/>
    </row>
    <row r="271" spans="1:18" s="222" customFormat="1" ht="12.75">
      <c r="A271" s="230"/>
      <c r="B271" s="231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18"/>
      <c r="P271" s="230"/>
      <c r="Q271" s="224"/>
      <c r="R271" s="224"/>
    </row>
    <row r="272" spans="1:18" s="222" customFormat="1" ht="12.75">
      <c r="A272" s="230"/>
      <c r="B272" s="231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18"/>
      <c r="P272" s="230"/>
      <c r="Q272" s="224"/>
      <c r="R272" s="224"/>
    </row>
    <row r="273" spans="1:18" s="222" customFormat="1" ht="12.75">
      <c r="A273" s="230"/>
      <c r="B273" s="231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18"/>
      <c r="P273" s="230"/>
      <c r="Q273" s="224"/>
      <c r="R273" s="224"/>
    </row>
    <row r="274" spans="1:18" s="222" customFormat="1" ht="12.75">
      <c r="A274" s="230"/>
      <c r="B274" s="231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18"/>
      <c r="P274" s="230"/>
      <c r="Q274" s="224"/>
      <c r="R274" s="224"/>
    </row>
    <row r="275" spans="1:18" s="222" customFormat="1" ht="12.75">
      <c r="A275" s="230"/>
      <c r="B275" s="231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18"/>
      <c r="P275" s="230"/>
      <c r="Q275" s="224"/>
      <c r="R275" s="224"/>
    </row>
    <row r="276" spans="1:18" s="222" customFormat="1" ht="12.75">
      <c r="A276" s="230"/>
      <c r="B276" s="231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18"/>
      <c r="P276" s="230"/>
      <c r="Q276" s="224"/>
      <c r="R276" s="224"/>
    </row>
    <row r="277" spans="1:18" s="222" customFormat="1" ht="12.75">
      <c r="A277" s="230"/>
      <c r="B277" s="231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18"/>
      <c r="P277" s="230"/>
      <c r="Q277" s="224"/>
      <c r="R277" s="224"/>
    </row>
    <row r="278" spans="1:18" s="222" customFormat="1" ht="12.75">
      <c r="A278" s="230"/>
      <c r="B278" s="231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18"/>
      <c r="P278" s="230"/>
      <c r="Q278" s="224"/>
      <c r="R278" s="224"/>
    </row>
    <row r="279" spans="1:18" s="222" customFormat="1" ht="12.75">
      <c r="A279" s="230"/>
      <c r="B279" s="231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18"/>
      <c r="P279" s="230"/>
      <c r="Q279" s="224"/>
      <c r="R279" s="224"/>
    </row>
    <row r="280" spans="1:18" s="222" customFormat="1" ht="12.75">
      <c r="A280" s="230"/>
      <c r="B280" s="231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18"/>
      <c r="P280" s="230"/>
      <c r="Q280" s="224"/>
      <c r="R280" s="224"/>
    </row>
    <row r="281" spans="1:18" s="222" customFormat="1" ht="12.75">
      <c r="A281" s="230"/>
      <c r="B281" s="231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18"/>
      <c r="P281" s="230"/>
      <c r="Q281" s="224"/>
      <c r="R281" s="224"/>
    </row>
    <row r="282" spans="1:18" s="222" customFormat="1" ht="12.75">
      <c r="A282" s="230"/>
      <c r="B282" s="231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18"/>
      <c r="P282" s="230"/>
      <c r="Q282" s="224"/>
      <c r="R282" s="224"/>
    </row>
    <row r="283" spans="1:18" s="222" customFormat="1" ht="12.75">
      <c r="A283" s="230"/>
      <c r="B283" s="231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18"/>
      <c r="P283" s="230"/>
      <c r="Q283" s="224"/>
      <c r="R283" s="224"/>
    </row>
    <row r="284" spans="1:18" s="222" customFormat="1" ht="12.75">
      <c r="A284" s="230"/>
      <c r="B284" s="231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18"/>
      <c r="P284" s="230"/>
      <c r="Q284" s="224"/>
      <c r="R284" s="224"/>
    </row>
    <row r="285" spans="1:18" s="222" customFormat="1" ht="12.75">
      <c r="A285" s="230"/>
      <c r="B285" s="231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18"/>
      <c r="P285" s="230"/>
      <c r="Q285" s="224"/>
      <c r="R285" s="224"/>
    </row>
    <row r="286" spans="1:18" s="222" customFormat="1" ht="12.75">
      <c r="A286" s="230"/>
      <c r="B286" s="231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18"/>
      <c r="P286" s="230"/>
      <c r="Q286" s="224"/>
      <c r="R286" s="224"/>
    </row>
    <row r="287" spans="1:18" s="222" customFormat="1" ht="12.75">
      <c r="A287" s="230"/>
      <c r="B287" s="231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18"/>
      <c r="P287" s="230"/>
      <c r="Q287" s="224"/>
      <c r="R287" s="224"/>
    </row>
    <row r="288" spans="1:18" s="222" customFormat="1" ht="12.75">
      <c r="A288" s="230"/>
      <c r="B288" s="231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18"/>
      <c r="P288" s="230"/>
      <c r="Q288" s="224"/>
      <c r="R288" s="224"/>
    </row>
    <row r="289" spans="1:18" s="222" customFormat="1" ht="12.75">
      <c r="A289" s="230"/>
      <c r="B289" s="231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18"/>
      <c r="P289" s="230"/>
      <c r="Q289" s="224"/>
      <c r="R289" s="224"/>
    </row>
    <row r="290" spans="1:18" s="222" customFormat="1" ht="12.75">
      <c r="A290" s="230"/>
      <c r="B290" s="231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18"/>
      <c r="P290" s="230"/>
      <c r="Q290" s="224"/>
      <c r="R290" s="224"/>
    </row>
    <row r="291" spans="1:18" s="222" customFormat="1" ht="12.75">
      <c r="A291" s="230"/>
      <c r="B291" s="231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18"/>
      <c r="P291" s="230"/>
      <c r="Q291" s="224"/>
      <c r="R291" s="224"/>
    </row>
    <row r="292" spans="1:18" s="222" customFormat="1" ht="12.75">
      <c r="A292" s="230"/>
      <c r="B292" s="231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18"/>
      <c r="P292" s="230"/>
      <c r="Q292" s="224"/>
      <c r="R292" s="224"/>
    </row>
    <row r="293" spans="1:18" s="222" customFormat="1" ht="12.75">
      <c r="A293" s="230"/>
      <c r="B293" s="231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18"/>
      <c r="P293" s="230"/>
      <c r="Q293" s="224"/>
      <c r="R293" s="224"/>
    </row>
    <row r="294" spans="1:18" s="222" customFormat="1" ht="12.75">
      <c r="A294" s="230"/>
      <c r="B294" s="231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18"/>
      <c r="P294" s="230"/>
      <c r="Q294" s="224"/>
      <c r="R294" s="224"/>
    </row>
    <row r="295" spans="1:18" s="222" customFormat="1" ht="12.75">
      <c r="A295" s="230"/>
      <c r="B295" s="231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18"/>
      <c r="P295" s="230"/>
      <c r="Q295" s="224"/>
      <c r="R295" s="224"/>
    </row>
    <row r="296" spans="1:18" s="222" customFormat="1" ht="12.75">
      <c r="A296" s="230"/>
      <c r="B296" s="231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18"/>
      <c r="P296" s="230"/>
      <c r="Q296" s="224"/>
      <c r="R296" s="224"/>
    </row>
    <row r="297" spans="1:18" s="222" customFormat="1" ht="12.75">
      <c r="A297" s="230"/>
      <c r="B297" s="231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18"/>
      <c r="P297" s="230"/>
      <c r="Q297" s="224"/>
      <c r="R297" s="224"/>
    </row>
    <row r="298" spans="1:18" s="222" customFormat="1" ht="12.75">
      <c r="A298" s="230"/>
      <c r="B298" s="231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18"/>
      <c r="P298" s="230"/>
      <c r="Q298" s="224"/>
      <c r="R298" s="224"/>
    </row>
    <row r="299" spans="1:18" s="222" customFormat="1" ht="12.75">
      <c r="A299" s="230"/>
      <c r="B299" s="231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18"/>
      <c r="P299" s="230"/>
      <c r="Q299" s="224"/>
      <c r="R299" s="224"/>
    </row>
    <row r="300" spans="1:18" s="222" customFormat="1" ht="12.75">
      <c r="A300" s="230"/>
      <c r="B300" s="231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18"/>
      <c r="P300" s="230"/>
      <c r="Q300" s="224"/>
      <c r="R300" s="224"/>
    </row>
    <row r="301" spans="1:18" s="222" customFormat="1" ht="12.75">
      <c r="A301" s="230"/>
      <c r="B301" s="231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18"/>
      <c r="P301" s="230"/>
      <c r="Q301" s="224"/>
      <c r="R301" s="224"/>
    </row>
    <row r="302" spans="1:18" s="222" customFormat="1" ht="12.75">
      <c r="A302" s="230"/>
      <c r="B302" s="231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18"/>
      <c r="P302" s="230"/>
      <c r="Q302" s="224"/>
      <c r="R302" s="224"/>
    </row>
    <row r="303" spans="1:18" s="222" customFormat="1" ht="12.75">
      <c r="A303" s="230"/>
      <c r="B303" s="231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18"/>
      <c r="P303" s="230"/>
      <c r="Q303" s="224"/>
      <c r="R303" s="224"/>
    </row>
    <row r="304" spans="1:18" s="222" customFormat="1" ht="12.75">
      <c r="A304" s="230"/>
      <c r="B304" s="231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18"/>
      <c r="P304" s="230"/>
      <c r="Q304" s="224"/>
      <c r="R304" s="224"/>
    </row>
    <row r="305" spans="1:18" s="222" customFormat="1" ht="12.75">
      <c r="A305" s="230"/>
      <c r="B305" s="231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18"/>
      <c r="P305" s="230"/>
      <c r="Q305" s="224"/>
      <c r="R305" s="224"/>
    </row>
    <row r="306" spans="1:18" s="222" customFormat="1" ht="12.75">
      <c r="A306" s="230"/>
      <c r="B306" s="231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18"/>
      <c r="P306" s="230"/>
      <c r="Q306" s="224"/>
      <c r="R306" s="224"/>
    </row>
    <row r="307" spans="1:18" s="222" customFormat="1" ht="12.75">
      <c r="A307" s="230"/>
      <c r="B307" s="231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18"/>
      <c r="P307" s="230"/>
      <c r="Q307" s="224"/>
      <c r="R307" s="224"/>
    </row>
    <row r="308" spans="1:18" s="222" customFormat="1" ht="12.75">
      <c r="A308" s="230"/>
      <c r="B308" s="231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18"/>
      <c r="P308" s="230"/>
      <c r="Q308" s="224"/>
      <c r="R308" s="224"/>
    </row>
    <row r="309" spans="1:18" s="222" customFormat="1" ht="12.75">
      <c r="A309" s="230"/>
      <c r="B309" s="231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18"/>
      <c r="P309" s="230"/>
      <c r="Q309" s="224"/>
      <c r="R309" s="224"/>
    </row>
    <row r="310" spans="1:18" s="222" customFormat="1" ht="12.75">
      <c r="A310" s="230"/>
      <c r="B310" s="231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18"/>
      <c r="P310" s="230"/>
      <c r="Q310" s="224"/>
      <c r="R310" s="224"/>
    </row>
    <row r="311" spans="1:18" s="222" customFormat="1" ht="12.75">
      <c r="A311" s="230"/>
      <c r="B311" s="231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18"/>
      <c r="P311" s="230"/>
      <c r="Q311" s="224"/>
      <c r="R311" s="224"/>
    </row>
    <row r="312" spans="1:18" s="222" customFormat="1" ht="12.75">
      <c r="A312" s="230"/>
      <c r="B312" s="231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18"/>
      <c r="P312" s="230"/>
      <c r="Q312" s="224"/>
      <c r="R312" s="224"/>
    </row>
    <row r="313" spans="1:18" s="222" customFormat="1" ht="12.75">
      <c r="A313" s="230"/>
      <c r="B313" s="231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18"/>
      <c r="P313" s="230"/>
      <c r="Q313" s="224"/>
      <c r="R313" s="224"/>
    </row>
    <row r="314" spans="1:18" s="222" customFormat="1" ht="12.75">
      <c r="A314" s="230"/>
      <c r="B314" s="231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18"/>
      <c r="P314" s="230"/>
      <c r="Q314" s="224"/>
      <c r="R314" s="224"/>
    </row>
    <row r="315" spans="1:18" s="222" customFormat="1" ht="12.75">
      <c r="A315" s="230"/>
      <c r="B315" s="231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18"/>
      <c r="P315" s="230"/>
      <c r="Q315" s="224"/>
      <c r="R315" s="224"/>
    </row>
    <row r="316" spans="1:18" s="222" customFormat="1" ht="12.75">
      <c r="A316" s="230"/>
      <c r="B316" s="231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18"/>
      <c r="P316" s="230"/>
      <c r="Q316" s="224"/>
      <c r="R316" s="224"/>
    </row>
    <row r="317" spans="1:18" s="222" customFormat="1" ht="12.75">
      <c r="A317" s="230"/>
      <c r="B317" s="231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18"/>
      <c r="P317" s="230"/>
      <c r="Q317" s="224"/>
      <c r="R317" s="224"/>
    </row>
    <row r="318" spans="1:18" s="222" customFormat="1" ht="12.75">
      <c r="A318" s="230"/>
      <c r="B318" s="231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18"/>
      <c r="P318" s="230"/>
      <c r="Q318" s="224"/>
      <c r="R318" s="224"/>
    </row>
    <row r="319" spans="1:18" s="222" customFormat="1" ht="12.75">
      <c r="A319" s="230"/>
      <c r="B319" s="231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18"/>
      <c r="P319" s="230"/>
      <c r="Q319" s="224"/>
      <c r="R319" s="224"/>
    </row>
    <row r="320" spans="1:18" s="222" customFormat="1" ht="12.75">
      <c r="A320" s="230"/>
      <c r="B320" s="231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18"/>
      <c r="P320" s="230"/>
      <c r="Q320" s="224"/>
      <c r="R320" s="224"/>
    </row>
    <row r="321" spans="1:18" s="222" customFormat="1" ht="12.75">
      <c r="A321" s="230"/>
      <c r="B321" s="231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18"/>
      <c r="P321" s="230"/>
      <c r="Q321" s="224"/>
      <c r="R321" s="224"/>
    </row>
    <row r="322" spans="1:18" s="222" customFormat="1" ht="12.75">
      <c r="A322" s="230"/>
      <c r="B322" s="231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18"/>
      <c r="P322" s="230"/>
      <c r="Q322" s="224"/>
      <c r="R322" s="224"/>
    </row>
    <row r="323" spans="1:18" s="222" customFormat="1" ht="12.75">
      <c r="A323" s="230"/>
      <c r="B323" s="231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18"/>
      <c r="P323" s="230"/>
      <c r="Q323" s="224"/>
      <c r="R323" s="224"/>
    </row>
    <row r="324" spans="1:18" s="222" customFormat="1" ht="12.75">
      <c r="A324" s="230"/>
      <c r="B324" s="231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  <c r="M324" s="230"/>
      <c r="N324" s="230"/>
      <c r="O324" s="218"/>
      <c r="P324" s="230"/>
      <c r="Q324" s="224"/>
      <c r="R324" s="224"/>
    </row>
    <row r="325" spans="1:18" s="222" customFormat="1" ht="12.75">
      <c r="A325" s="230"/>
      <c r="B325" s="231"/>
      <c r="C325" s="23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18"/>
      <c r="P325" s="230"/>
      <c r="Q325" s="224"/>
      <c r="R325" s="224"/>
    </row>
    <row r="326" spans="1:18" s="222" customFormat="1" ht="12.75">
      <c r="A326" s="230"/>
      <c r="B326" s="231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230"/>
      <c r="O326" s="218"/>
      <c r="P326" s="230"/>
      <c r="Q326" s="224"/>
      <c r="R326" s="224"/>
    </row>
    <row r="327" spans="1:18" s="222" customFormat="1" ht="12.75">
      <c r="A327" s="230"/>
      <c r="B327" s="231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18"/>
      <c r="P327" s="230"/>
      <c r="Q327" s="224"/>
      <c r="R327" s="224"/>
    </row>
    <row r="328" spans="1:18" s="222" customFormat="1" ht="12.75">
      <c r="A328" s="230"/>
      <c r="B328" s="231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18"/>
      <c r="P328" s="230"/>
      <c r="Q328" s="224"/>
      <c r="R328" s="224"/>
    </row>
    <row r="329" spans="1:18" s="222" customFormat="1" ht="12.75">
      <c r="A329" s="230"/>
      <c r="B329" s="231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18"/>
      <c r="P329" s="230"/>
      <c r="Q329" s="224"/>
      <c r="R329" s="224"/>
    </row>
    <row r="330" spans="1:18" s="222" customFormat="1" ht="12.75">
      <c r="A330" s="230"/>
      <c r="B330" s="231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18"/>
      <c r="P330" s="230"/>
      <c r="Q330" s="224"/>
      <c r="R330" s="224"/>
    </row>
    <row r="331" spans="1:18" s="222" customFormat="1" ht="12.75">
      <c r="A331" s="230"/>
      <c r="B331" s="231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18"/>
      <c r="P331" s="230"/>
      <c r="Q331" s="224"/>
      <c r="R331" s="224"/>
    </row>
    <row r="332" spans="1:18" s="222" customFormat="1" ht="12.75">
      <c r="A332" s="230"/>
      <c r="B332" s="231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18"/>
      <c r="P332" s="230"/>
      <c r="Q332" s="224"/>
      <c r="R332" s="224"/>
    </row>
    <row r="333" spans="1:18" s="222" customFormat="1" ht="12.75">
      <c r="A333" s="230"/>
      <c r="B333" s="231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18"/>
      <c r="P333" s="230"/>
      <c r="Q333" s="224"/>
      <c r="R333" s="224"/>
    </row>
    <row r="334" spans="1:18" s="222" customFormat="1" ht="12.75">
      <c r="A334" s="230"/>
      <c r="B334" s="231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230"/>
      <c r="O334" s="218"/>
      <c r="P334" s="230"/>
      <c r="Q334" s="224"/>
      <c r="R334" s="224"/>
    </row>
    <row r="335" spans="1:18" s="222" customFormat="1" ht="12.75">
      <c r="A335" s="230"/>
      <c r="B335" s="231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18"/>
      <c r="P335" s="230"/>
      <c r="Q335" s="224"/>
      <c r="R335" s="224"/>
    </row>
    <row r="336" spans="1:18" s="222" customFormat="1" ht="12.75">
      <c r="A336" s="230"/>
      <c r="B336" s="231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18"/>
      <c r="P336" s="230"/>
      <c r="Q336" s="224"/>
      <c r="R336" s="224"/>
    </row>
    <row r="337" spans="1:18" s="222" customFormat="1" ht="12.75">
      <c r="A337" s="230"/>
      <c r="B337" s="231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18"/>
      <c r="P337" s="230"/>
      <c r="Q337" s="224"/>
      <c r="R337" s="224"/>
    </row>
    <row r="338" spans="1:18" s="222" customFormat="1" ht="12.75">
      <c r="A338" s="230"/>
      <c r="B338" s="231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18"/>
      <c r="P338" s="230"/>
      <c r="Q338" s="224"/>
      <c r="R338" s="224"/>
    </row>
    <row r="339" spans="1:18" s="222" customFormat="1" ht="12.75">
      <c r="A339" s="230"/>
      <c r="B339" s="231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18"/>
      <c r="P339" s="230"/>
      <c r="Q339" s="224"/>
      <c r="R339" s="224"/>
    </row>
    <row r="340" spans="1:18" s="222" customFormat="1" ht="12.75">
      <c r="A340" s="230"/>
      <c r="B340" s="231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18"/>
      <c r="P340" s="230"/>
      <c r="Q340" s="224"/>
      <c r="R340" s="224"/>
    </row>
    <row r="341" spans="1:18" s="222" customFormat="1" ht="12.75">
      <c r="A341" s="230"/>
      <c r="B341" s="231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18"/>
      <c r="P341" s="230"/>
      <c r="Q341" s="224"/>
      <c r="R341" s="224"/>
    </row>
    <row r="342" spans="1:18" s="222" customFormat="1" ht="12.75">
      <c r="A342" s="230"/>
      <c r="B342" s="231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18"/>
      <c r="P342" s="230"/>
      <c r="Q342" s="224"/>
      <c r="R342" s="224"/>
    </row>
    <row r="343" spans="1:18" s="222" customFormat="1" ht="12.75">
      <c r="A343" s="230"/>
      <c r="B343" s="231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18"/>
      <c r="P343" s="230"/>
      <c r="Q343" s="224"/>
      <c r="R343" s="224"/>
    </row>
    <row r="344" spans="1:18" s="222" customFormat="1" ht="12.75">
      <c r="A344" s="230"/>
      <c r="B344" s="231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18"/>
      <c r="P344" s="230"/>
      <c r="Q344" s="224"/>
      <c r="R344" s="224"/>
    </row>
    <row r="345" spans="1:18" s="222" customFormat="1" ht="12.75">
      <c r="A345" s="230"/>
      <c r="B345" s="231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18"/>
      <c r="P345" s="230"/>
      <c r="Q345" s="224"/>
      <c r="R345" s="224"/>
    </row>
    <row r="346" spans="1:18" s="222" customFormat="1" ht="12.75">
      <c r="A346" s="230"/>
      <c r="B346" s="231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18"/>
      <c r="P346" s="230"/>
      <c r="Q346" s="224"/>
      <c r="R346" s="224"/>
    </row>
    <row r="347" spans="1:18" s="222" customFormat="1" ht="12.75">
      <c r="A347" s="230"/>
      <c r="B347" s="231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18"/>
      <c r="P347" s="230"/>
      <c r="Q347" s="224"/>
      <c r="R347" s="224"/>
    </row>
    <row r="348" spans="1:18" s="222" customFormat="1" ht="12.75">
      <c r="A348" s="230"/>
      <c r="B348" s="231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18"/>
      <c r="P348" s="230"/>
      <c r="Q348" s="224"/>
      <c r="R348" s="224"/>
    </row>
    <row r="349" spans="1:18" s="222" customFormat="1" ht="12.75">
      <c r="A349" s="230"/>
      <c r="B349" s="231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18"/>
      <c r="P349" s="230"/>
      <c r="Q349" s="224"/>
      <c r="R349" s="224"/>
    </row>
    <row r="350" spans="1:18" s="222" customFormat="1" ht="12.75">
      <c r="A350" s="230"/>
      <c r="B350" s="231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18"/>
      <c r="P350" s="230"/>
      <c r="Q350" s="224"/>
      <c r="R350" s="224"/>
    </row>
    <row r="351" spans="1:18" s="222" customFormat="1" ht="12.75">
      <c r="A351" s="230"/>
      <c r="B351" s="231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18"/>
      <c r="P351" s="230"/>
      <c r="Q351" s="224"/>
      <c r="R351" s="224"/>
    </row>
    <row r="352" spans="1:18" s="222" customFormat="1" ht="12.75">
      <c r="A352" s="230"/>
      <c r="B352" s="231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18"/>
      <c r="P352" s="230"/>
      <c r="Q352" s="224"/>
      <c r="R352" s="224"/>
    </row>
    <row r="353" spans="1:18" s="222" customFormat="1" ht="12.75">
      <c r="A353" s="230"/>
      <c r="B353" s="231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18"/>
      <c r="P353" s="230"/>
      <c r="Q353" s="224"/>
      <c r="R353" s="224"/>
    </row>
    <row r="354" spans="1:18" s="222" customFormat="1" ht="12.75">
      <c r="A354" s="230"/>
      <c r="B354" s="231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18"/>
      <c r="P354" s="230"/>
      <c r="Q354" s="224"/>
      <c r="R354" s="224"/>
    </row>
    <row r="355" spans="1:18" s="222" customFormat="1" ht="12.75">
      <c r="A355" s="230"/>
      <c r="B355" s="231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18"/>
      <c r="P355" s="230"/>
      <c r="Q355" s="224"/>
      <c r="R355" s="224"/>
    </row>
    <row r="356" spans="1:18" s="222" customFormat="1" ht="12.75">
      <c r="A356" s="230"/>
      <c r="B356" s="231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18"/>
      <c r="P356" s="230"/>
      <c r="Q356" s="224"/>
      <c r="R356" s="224"/>
    </row>
    <row r="357" spans="1:18" s="222" customFormat="1" ht="12.75">
      <c r="A357" s="230"/>
      <c r="B357" s="231"/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18"/>
      <c r="P357" s="230"/>
      <c r="Q357" s="224"/>
      <c r="R357" s="224"/>
    </row>
    <row r="358" spans="1:18" s="222" customFormat="1" ht="12.75">
      <c r="A358" s="230"/>
      <c r="B358" s="231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18"/>
      <c r="P358" s="230"/>
      <c r="Q358" s="224"/>
      <c r="R358" s="224"/>
    </row>
    <row r="359" spans="1:18" s="222" customFormat="1" ht="12.75">
      <c r="A359" s="230"/>
      <c r="B359" s="231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18"/>
      <c r="P359" s="230"/>
      <c r="Q359" s="224"/>
      <c r="R359" s="224"/>
    </row>
    <row r="360" spans="1:18" s="222" customFormat="1" ht="12.75">
      <c r="A360" s="230"/>
      <c r="B360" s="231"/>
      <c r="C360" s="230"/>
      <c r="D360" s="230"/>
      <c r="E360" s="230"/>
      <c r="F360" s="230"/>
      <c r="G360" s="230"/>
      <c r="H360" s="230"/>
      <c r="I360" s="230"/>
      <c r="J360" s="230"/>
      <c r="K360" s="230"/>
      <c r="L360" s="230"/>
      <c r="M360" s="230"/>
      <c r="N360" s="230"/>
      <c r="O360" s="218"/>
      <c r="P360" s="230"/>
      <c r="Q360" s="224"/>
      <c r="R360" s="224"/>
    </row>
    <row r="361" spans="1:18" s="222" customFormat="1" ht="12.75">
      <c r="A361" s="230"/>
      <c r="B361" s="231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18"/>
      <c r="P361" s="230"/>
      <c r="Q361" s="224"/>
      <c r="R361" s="224"/>
    </row>
    <row r="362" spans="1:18" s="222" customFormat="1" ht="12.75">
      <c r="A362" s="230"/>
      <c r="B362" s="231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18"/>
      <c r="P362" s="230"/>
      <c r="Q362" s="224"/>
      <c r="R362" s="224"/>
    </row>
    <row r="363" spans="1:18" s="222" customFormat="1" ht="12.75">
      <c r="A363" s="230"/>
      <c r="B363" s="231"/>
      <c r="C363" s="230"/>
      <c r="D363" s="230"/>
      <c r="E363" s="230"/>
      <c r="F363" s="230"/>
      <c r="G363" s="230"/>
      <c r="H363" s="230"/>
      <c r="I363" s="230"/>
      <c r="J363" s="230"/>
      <c r="K363" s="230"/>
      <c r="L363" s="230"/>
      <c r="M363" s="230"/>
      <c r="N363" s="230"/>
      <c r="O363" s="218"/>
      <c r="P363" s="230"/>
      <c r="Q363" s="224"/>
      <c r="R363" s="224"/>
    </row>
    <row r="364" spans="1:18" s="222" customFormat="1" ht="12.75">
      <c r="A364" s="230"/>
      <c r="B364" s="231"/>
      <c r="C364" s="230"/>
      <c r="D364" s="230"/>
      <c r="E364" s="230"/>
      <c r="F364" s="230"/>
      <c r="G364" s="230"/>
      <c r="H364" s="230"/>
      <c r="I364" s="230"/>
      <c r="J364" s="230"/>
      <c r="K364" s="230"/>
      <c r="L364" s="230"/>
      <c r="M364" s="230"/>
      <c r="N364" s="230"/>
      <c r="O364" s="218"/>
      <c r="P364" s="230"/>
      <c r="Q364" s="224"/>
      <c r="R364" s="224"/>
    </row>
    <row r="365" spans="1:18" s="222" customFormat="1" ht="12.75">
      <c r="A365" s="230"/>
      <c r="B365" s="231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18"/>
      <c r="P365" s="230"/>
      <c r="Q365" s="224"/>
      <c r="R365" s="224"/>
    </row>
    <row r="366" spans="1:18" s="222" customFormat="1" ht="12.75">
      <c r="A366" s="230"/>
      <c r="B366" s="231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18"/>
      <c r="P366" s="230"/>
      <c r="Q366" s="224"/>
      <c r="R366" s="224"/>
    </row>
    <row r="367" spans="1:18" s="222" customFormat="1" ht="12.75">
      <c r="A367" s="230"/>
      <c r="B367" s="231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18"/>
      <c r="P367" s="230"/>
      <c r="Q367" s="224"/>
      <c r="R367" s="224"/>
    </row>
    <row r="368" spans="1:18" s="222" customFormat="1" ht="12.75">
      <c r="A368" s="230"/>
      <c r="B368" s="231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18"/>
      <c r="P368" s="230"/>
      <c r="Q368" s="224"/>
      <c r="R368" s="224"/>
    </row>
    <row r="369" spans="1:18" s="222" customFormat="1" ht="12.75">
      <c r="A369" s="230"/>
      <c r="B369" s="231"/>
      <c r="C369" s="230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18"/>
      <c r="P369" s="230"/>
      <c r="Q369" s="224"/>
      <c r="R369" s="224"/>
    </row>
    <row r="370" spans="1:18" s="222" customFormat="1" ht="12.75">
      <c r="A370" s="230"/>
      <c r="B370" s="231"/>
      <c r="C370" s="230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18"/>
      <c r="P370" s="230"/>
      <c r="Q370" s="224"/>
      <c r="R370" s="224"/>
    </row>
    <row r="371" spans="1:18" s="222" customFormat="1" ht="12.75">
      <c r="A371" s="230"/>
      <c r="B371" s="231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18"/>
      <c r="P371" s="230"/>
      <c r="Q371" s="224"/>
      <c r="R371" s="224"/>
    </row>
    <row r="372" spans="1:18" s="222" customFormat="1" ht="12.75">
      <c r="A372" s="230"/>
      <c r="B372" s="231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18"/>
      <c r="P372" s="230"/>
      <c r="Q372" s="224"/>
      <c r="R372" s="224"/>
    </row>
    <row r="373" spans="1:18" s="222" customFormat="1" ht="12.75">
      <c r="A373" s="230"/>
      <c r="B373" s="231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18"/>
      <c r="P373" s="230"/>
      <c r="Q373" s="224"/>
      <c r="R373" s="224"/>
    </row>
    <row r="374" spans="1:18" s="222" customFormat="1" ht="12.75">
      <c r="A374" s="230"/>
      <c r="B374" s="231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18"/>
      <c r="P374" s="230"/>
      <c r="Q374" s="224"/>
      <c r="R374" s="224"/>
    </row>
    <row r="375" spans="1:18" s="222" customFormat="1" ht="12.75">
      <c r="A375" s="230"/>
      <c r="B375" s="231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18"/>
      <c r="P375" s="230"/>
      <c r="Q375" s="224"/>
      <c r="R375" s="224"/>
    </row>
    <row r="376" spans="1:18" s="222" customFormat="1" ht="12.75">
      <c r="A376" s="230"/>
      <c r="B376" s="231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18"/>
      <c r="P376" s="230"/>
      <c r="Q376" s="224"/>
      <c r="R376" s="224"/>
    </row>
    <row r="377" spans="1:18" s="222" customFormat="1" ht="12.75">
      <c r="A377" s="230"/>
      <c r="B377" s="231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18"/>
      <c r="P377" s="230"/>
      <c r="Q377" s="224"/>
      <c r="R377" s="224"/>
    </row>
    <row r="378" spans="1:18" s="222" customFormat="1" ht="12.75">
      <c r="A378" s="230"/>
      <c r="B378" s="231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18"/>
      <c r="P378" s="230"/>
      <c r="Q378" s="224"/>
      <c r="R378" s="224"/>
    </row>
    <row r="379" spans="1:18" s="222" customFormat="1" ht="12.75">
      <c r="A379" s="230"/>
      <c r="B379" s="231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18"/>
      <c r="P379" s="230"/>
      <c r="Q379" s="224"/>
      <c r="R379" s="224"/>
    </row>
    <row r="380" spans="1:18" s="222" customFormat="1" ht="12.75">
      <c r="A380" s="230"/>
      <c r="B380" s="231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18"/>
      <c r="P380" s="230"/>
      <c r="Q380" s="224"/>
      <c r="R380" s="224"/>
    </row>
    <row r="381" spans="1:18" s="222" customFormat="1" ht="12.75">
      <c r="A381" s="230"/>
      <c r="B381" s="231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18"/>
      <c r="P381" s="230"/>
      <c r="Q381" s="224"/>
      <c r="R381" s="224"/>
    </row>
    <row r="382" spans="1:18" s="222" customFormat="1" ht="12.75">
      <c r="A382" s="230"/>
      <c r="B382" s="231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18"/>
      <c r="P382" s="230"/>
      <c r="Q382" s="224"/>
      <c r="R382" s="224"/>
    </row>
    <row r="383" spans="1:18" s="222" customFormat="1" ht="12.75">
      <c r="A383" s="230"/>
      <c r="B383" s="231"/>
      <c r="C383" s="230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18"/>
      <c r="P383" s="230"/>
      <c r="Q383" s="224"/>
      <c r="R383" s="224"/>
    </row>
    <row r="384" spans="1:18" s="222" customFormat="1" ht="12.75">
      <c r="A384" s="230"/>
      <c r="B384" s="231"/>
      <c r="C384" s="230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18"/>
      <c r="P384" s="230"/>
      <c r="Q384" s="224"/>
      <c r="R384" s="224"/>
    </row>
    <row r="385" spans="1:18" s="222" customFormat="1" ht="12.75">
      <c r="A385" s="230"/>
      <c r="B385" s="231"/>
      <c r="C385" s="230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18"/>
      <c r="P385" s="230"/>
      <c r="Q385" s="224"/>
      <c r="R385" s="224"/>
    </row>
    <row r="386" spans="1:18" s="222" customFormat="1" ht="12.75">
      <c r="A386" s="230"/>
      <c r="B386" s="231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18"/>
      <c r="P386" s="230"/>
      <c r="Q386" s="224"/>
      <c r="R386" s="224"/>
    </row>
    <row r="387" spans="1:18" s="222" customFormat="1" ht="12.75">
      <c r="A387" s="230"/>
      <c r="B387" s="231"/>
      <c r="C387" s="23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18"/>
      <c r="P387" s="230"/>
      <c r="Q387" s="224"/>
      <c r="R387" s="224"/>
    </row>
    <row r="388" spans="1:18" s="222" customFormat="1" ht="12.75">
      <c r="A388" s="230"/>
      <c r="B388" s="231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18"/>
      <c r="P388" s="230"/>
      <c r="Q388" s="224"/>
      <c r="R388" s="224"/>
    </row>
    <row r="389" spans="1:18" s="222" customFormat="1" ht="12.75">
      <c r="A389" s="230"/>
      <c r="B389" s="231"/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18"/>
      <c r="P389" s="230"/>
      <c r="Q389" s="224"/>
      <c r="R389" s="224"/>
    </row>
    <row r="390" spans="1:18" s="222" customFormat="1" ht="12.75">
      <c r="A390" s="230"/>
      <c r="B390" s="231"/>
      <c r="C390" s="23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18"/>
      <c r="P390" s="230"/>
      <c r="Q390" s="224"/>
      <c r="R390" s="224"/>
    </row>
    <row r="391" spans="1:18" s="222" customFormat="1" ht="12.75">
      <c r="A391" s="230"/>
      <c r="B391" s="231"/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18"/>
      <c r="P391" s="230"/>
      <c r="Q391" s="224"/>
      <c r="R391" s="224"/>
    </row>
    <row r="392" spans="1:18" s="222" customFormat="1" ht="12.75">
      <c r="A392" s="230"/>
      <c r="B392" s="231"/>
      <c r="C392" s="230"/>
      <c r="D392" s="230"/>
      <c r="E392" s="230"/>
      <c r="F392" s="230"/>
      <c r="G392" s="230"/>
      <c r="H392" s="230"/>
      <c r="I392" s="230"/>
      <c r="J392" s="230"/>
      <c r="K392" s="230"/>
      <c r="L392" s="230"/>
      <c r="M392" s="230"/>
      <c r="N392" s="230"/>
      <c r="O392" s="218"/>
      <c r="P392" s="230"/>
      <c r="Q392" s="224"/>
      <c r="R392" s="224"/>
    </row>
    <row r="393" spans="1:18" s="222" customFormat="1" ht="12.75">
      <c r="A393" s="230"/>
      <c r="B393" s="231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18"/>
      <c r="P393" s="230"/>
      <c r="Q393" s="224"/>
      <c r="R393" s="224"/>
    </row>
    <row r="394" spans="1:18" s="222" customFormat="1" ht="12.75">
      <c r="A394" s="230"/>
      <c r="B394" s="231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18"/>
      <c r="P394" s="230"/>
      <c r="Q394" s="224"/>
      <c r="R394" s="224"/>
    </row>
    <row r="395" spans="1:18" s="222" customFormat="1" ht="12.75">
      <c r="A395" s="230"/>
      <c r="B395" s="231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18"/>
      <c r="P395" s="230"/>
      <c r="Q395" s="224"/>
      <c r="R395" s="224"/>
    </row>
    <row r="396" spans="1:18" s="222" customFormat="1" ht="12.75">
      <c r="A396" s="230"/>
      <c r="B396" s="231"/>
      <c r="C396" s="230"/>
      <c r="D396" s="230"/>
      <c r="E396" s="230"/>
      <c r="F396" s="230"/>
      <c r="G396" s="230"/>
      <c r="H396" s="230"/>
      <c r="I396" s="230"/>
      <c r="J396" s="230"/>
      <c r="K396" s="230"/>
      <c r="L396" s="230"/>
      <c r="M396" s="230"/>
      <c r="N396" s="230"/>
      <c r="O396" s="218"/>
      <c r="P396" s="230"/>
      <c r="Q396" s="224"/>
      <c r="R396" s="224"/>
    </row>
    <row r="397" spans="1:18" s="222" customFormat="1" ht="12.75">
      <c r="A397" s="230"/>
      <c r="B397" s="231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18"/>
      <c r="P397" s="230"/>
      <c r="Q397" s="224"/>
      <c r="R397" s="224"/>
    </row>
    <row r="398" spans="1:18" s="222" customFormat="1" ht="12.75">
      <c r="A398" s="230"/>
      <c r="B398" s="231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18"/>
      <c r="P398" s="230"/>
      <c r="Q398" s="224"/>
      <c r="R398" s="224"/>
    </row>
    <row r="399" spans="1:18" s="222" customFormat="1" ht="12.75">
      <c r="A399" s="230"/>
      <c r="B399" s="231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18"/>
      <c r="P399" s="230"/>
      <c r="Q399" s="224"/>
      <c r="R399" s="224"/>
    </row>
    <row r="400" spans="1:18" s="222" customFormat="1" ht="12.75">
      <c r="A400" s="230"/>
      <c r="B400" s="231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18"/>
      <c r="P400" s="230"/>
      <c r="Q400" s="224"/>
      <c r="R400" s="224"/>
    </row>
    <row r="401" spans="1:18" s="222" customFormat="1" ht="12.75">
      <c r="A401" s="230"/>
      <c r="B401" s="231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18"/>
      <c r="P401" s="230"/>
      <c r="Q401" s="224"/>
      <c r="R401" s="224"/>
    </row>
    <row r="402" spans="1:18" s="222" customFormat="1" ht="12.75">
      <c r="A402" s="230"/>
      <c r="B402" s="231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18"/>
      <c r="P402" s="230"/>
      <c r="Q402" s="224"/>
      <c r="R402" s="224"/>
    </row>
    <row r="403" spans="1:18" s="222" customFormat="1" ht="12.75">
      <c r="A403" s="230"/>
      <c r="B403" s="231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0"/>
      <c r="O403" s="218"/>
      <c r="P403" s="230"/>
      <c r="Q403" s="224"/>
      <c r="R403" s="224"/>
    </row>
    <row r="404" spans="1:18" s="222" customFormat="1" ht="12.75">
      <c r="A404" s="230"/>
      <c r="B404" s="231"/>
      <c r="C404" s="230"/>
      <c r="D404" s="230"/>
      <c r="E404" s="230"/>
      <c r="F404" s="230"/>
      <c r="G404" s="230"/>
      <c r="H404" s="230"/>
      <c r="I404" s="230"/>
      <c r="J404" s="230"/>
      <c r="K404" s="230"/>
      <c r="L404" s="230"/>
      <c r="M404" s="230"/>
      <c r="N404" s="230"/>
      <c r="O404" s="218"/>
      <c r="P404" s="230"/>
      <c r="Q404" s="224"/>
      <c r="R404" s="224"/>
    </row>
    <row r="405" spans="1:18" s="222" customFormat="1" ht="12.75">
      <c r="A405" s="230"/>
      <c r="B405" s="231"/>
      <c r="C405" s="230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18"/>
      <c r="P405" s="230"/>
      <c r="Q405" s="224"/>
      <c r="R405" s="224"/>
    </row>
    <row r="406" spans="1:18" s="222" customFormat="1" ht="12.75">
      <c r="A406" s="230"/>
      <c r="B406" s="231"/>
      <c r="C406" s="230"/>
      <c r="D406" s="230"/>
      <c r="E406" s="230"/>
      <c r="F406" s="230"/>
      <c r="G406" s="230"/>
      <c r="H406" s="230"/>
      <c r="I406" s="230"/>
      <c r="J406" s="230"/>
      <c r="K406" s="230"/>
      <c r="L406" s="230"/>
      <c r="M406" s="230"/>
      <c r="N406" s="230"/>
      <c r="O406" s="218"/>
      <c r="P406" s="230"/>
      <c r="Q406" s="224"/>
      <c r="R406" s="224"/>
    </row>
    <row r="407" spans="1:18" s="222" customFormat="1" ht="12.75">
      <c r="A407" s="230"/>
      <c r="B407" s="231"/>
      <c r="C407" s="230"/>
      <c r="D407" s="230"/>
      <c r="E407" s="230"/>
      <c r="F407" s="230"/>
      <c r="G407" s="230"/>
      <c r="H407" s="230"/>
      <c r="I407" s="230"/>
      <c r="J407" s="230"/>
      <c r="K407" s="230"/>
      <c r="L407" s="230"/>
      <c r="M407" s="230"/>
      <c r="N407" s="230"/>
      <c r="O407" s="218"/>
      <c r="P407" s="230"/>
      <c r="Q407" s="224"/>
      <c r="R407" s="224"/>
    </row>
    <row r="408" spans="1:18" s="222" customFormat="1" ht="12.75">
      <c r="A408" s="230"/>
      <c r="B408" s="231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18"/>
      <c r="P408" s="230"/>
      <c r="Q408" s="224"/>
      <c r="R408" s="224"/>
    </row>
    <row r="409" spans="1:18" s="222" customFormat="1" ht="12.75">
      <c r="A409" s="230"/>
      <c r="B409" s="231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18"/>
      <c r="P409" s="230"/>
      <c r="Q409" s="224"/>
      <c r="R409" s="224"/>
    </row>
    <row r="410" spans="1:18" s="222" customFormat="1" ht="12.75">
      <c r="A410" s="230"/>
      <c r="B410" s="231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18"/>
      <c r="P410" s="230"/>
      <c r="Q410" s="224"/>
      <c r="R410" s="224"/>
    </row>
    <row r="411" spans="1:18" s="222" customFormat="1" ht="12.75">
      <c r="A411" s="230"/>
      <c r="B411" s="231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18"/>
      <c r="P411" s="230"/>
      <c r="Q411" s="224"/>
      <c r="R411" s="224"/>
    </row>
    <row r="412" spans="1:18" s="222" customFormat="1" ht="12.75">
      <c r="A412" s="230"/>
      <c r="B412" s="231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18"/>
      <c r="P412" s="230"/>
      <c r="Q412" s="224"/>
      <c r="R412" s="224"/>
    </row>
    <row r="413" spans="1:18" s="222" customFormat="1" ht="12.75">
      <c r="A413" s="230"/>
      <c r="B413" s="231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18"/>
      <c r="P413" s="230"/>
      <c r="Q413" s="224"/>
      <c r="R413" s="224"/>
    </row>
    <row r="414" spans="1:18" s="222" customFormat="1" ht="12.75">
      <c r="A414" s="230"/>
      <c r="B414" s="231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18"/>
      <c r="P414" s="230"/>
      <c r="Q414" s="224"/>
      <c r="R414" s="224"/>
    </row>
    <row r="415" spans="1:18" s="222" customFormat="1" ht="12.75">
      <c r="A415" s="230"/>
      <c r="B415" s="231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18"/>
      <c r="P415" s="230"/>
      <c r="Q415" s="224"/>
      <c r="R415" s="224"/>
    </row>
    <row r="416" spans="1:18" s="222" customFormat="1" ht="12.75">
      <c r="A416" s="230"/>
      <c r="B416" s="231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18"/>
      <c r="P416" s="230"/>
      <c r="Q416" s="224"/>
      <c r="R416" s="224"/>
    </row>
    <row r="417" spans="1:18" s="222" customFormat="1" ht="12.75">
      <c r="A417" s="230"/>
      <c r="B417" s="231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18"/>
      <c r="P417" s="230"/>
      <c r="Q417" s="224"/>
      <c r="R417" s="224"/>
    </row>
    <row r="418" spans="1:18" s="222" customFormat="1" ht="12.75">
      <c r="A418" s="230"/>
      <c r="B418" s="231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18"/>
      <c r="P418" s="230"/>
      <c r="Q418" s="224"/>
      <c r="R418" s="224"/>
    </row>
    <row r="419" spans="1:18" s="222" customFormat="1" ht="12.75">
      <c r="A419" s="230"/>
      <c r="B419" s="231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18"/>
      <c r="P419" s="230"/>
      <c r="Q419" s="224"/>
      <c r="R419" s="224"/>
    </row>
    <row r="420" spans="1:18" s="222" customFormat="1" ht="12.75">
      <c r="A420" s="230"/>
      <c r="B420" s="231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18"/>
      <c r="P420" s="230"/>
      <c r="Q420" s="224"/>
      <c r="R420" s="224"/>
    </row>
    <row r="421" spans="1:18" s="222" customFormat="1" ht="12.75">
      <c r="A421" s="230"/>
      <c r="B421" s="231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18"/>
      <c r="P421" s="230"/>
      <c r="Q421" s="224"/>
      <c r="R421" s="224"/>
    </row>
    <row r="422" spans="1:18" s="222" customFormat="1" ht="12.75">
      <c r="A422" s="230"/>
      <c r="B422" s="231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18"/>
      <c r="P422" s="230"/>
      <c r="Q422" s="224"/>
      <c r="R422" s="224"/>
    </row>
    <row r="423" spans="1:18" s="222" customFormat="1" ht="12.75">
      <c r="A423" s="230"/>
      <c r="B423" s="231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18"/>
      <c r="P423" s="230"/>
      <c r="Q423" s="224"/>
      <c r="R423" s="224"/>
    </row>
    <row r="424" spans="1:18" s="222" customFormat="1" ht="12.75">
      <c r="A424" s="230"/>
      <c r="B424" s="231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18"/>
      <c r="P424" s="230"/>
      <c r="Q424" s="224"/>
      <c r="R424" s="224"/>
    </row>
    <row r="425" spans="1:18" s="222" customFormat="1" ht="12.75">
      <c r="A425" s="230"/>
      <c r="B425" s="231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18"/>
      <c r="P425" s="230"/>
      <c r="Q425" s="224"/>
      <c r="R425" s="224"/>
    </row>
    <row r="426" spans="1:18" s="222" customFormat="1" ht="12.75">
      <c r="A426" s="230"/>
      <c r="B426" s="231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18"/>
      <c r="P426" s="230"/>
      <c r="Q426" s="224"/>
      <c r="R426" s="224"/>
    </row>
    <row r="427" spans="1:18" s="222" customFormat="1" ht="12.75">
      <c r="A427" s="230"/>
      <c r="B427" s="231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18"/>
      <c r="P427" s="230"/>
      <c r="Q427" s="224"/>
      <c r="R427" s="224"/>
    </row>
    <row r="428" spans="1:18" s="222" customFormat="1" ht="12.75">
      <c r="A428" s="230"/>
      <c r="B428" s="231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18"/>
      <c r="P428" s="230"/>
      <c r="Q428" s="224"/>
      <c r="R428" s="224"/>
    </row>
    <row r="429" spans="1:18" s="222" customFormat="1" ht="12.75">
      <c r="A429" s="230"/>
      <c r="B429" s="231"/>
      <c r="C429" s="230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18"/>
      <c r="P429" s="230"/>
      <c r="Q429" s="224"/>
      <c r="R429" s="224"/>
    </row>
    <row r="430" spans="1:18" s="222" customFormat="1" ht="12.75">
      <c r="A430" s="230"/>
      <c r="B430" s="231"/>
      <c r="C430" s="230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18"/>
      <c r="P430" s="230"/>
      <c r="Q430" s="224"/>
      <c r="R430" s="224"/>
    </row>
    <row r="431" spans="1:18" s="222" customFormat="1" ht="12.75">
      <c r="A431" s="230"/>
      <c r="B431" s="231"/>
      <c r="C431" s="230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18"/>
      <c r="P431" s="230"/>
      <c r="Q431" s="224"/>
      <c r="R431" s="224"/>
    </row>
    <row r="432" spans="1:18" s="222" customFormat="1" ht="12.75">
      <c r="A432" s="230"/>
      <c r="B432" s="231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18"/>
      <c r="P432" s="230"/>
      <c r="Q432" s="224"/>
      <c r="R432" s="224"/>
    </row>
    <row r="433" spans="1:18" s="222" customFormat="1" ht="12.75">
      <c r="A433" s="230"/>
      <c r="B433" s="231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18"/>
      <c r="P433" s="230"/>
      <c r="Q433" s="224"/>
      <c r="R433" s="224"/>
    </row>
    <row r="434" spans="1:18" s="222" customFormat="1" ht="12.75">
      <c r="A434" s="230"/>
      <c r="B434" s="231"/>
      <c r="C434" s="230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18"/>
      <c r="P434" s="230"/>
      <c r="Q434" s="224"/>
      <c r="R434" s="224"/>
    </row>
    <row r="435" spans="1:18" s="222" customFormat="1" ht="12.75">
      <c r="A435" s="230"/>
      <c r="B435" s="231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18"/>
      <c r="P435" s="230"/>
      <c r="Q435" s="224"/>
      <c r="R435" s="224"/>
    </row>
    <row r="436" spans="1:18" s="222" customFormat="1" ht="12.75">
      <c r="A436" s="230"/>
      <c r="B436" s="231"/>
      <c r="C436" s="230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18"/>
      <c r="P436" s="230"/>
      <c r="Q436" s="224"/>
      <c r="R436" s="224"/>
    </row>
    <row r="437" spans="1:18" s="222" customFormat="1" ht="12.75">
      <c r="A437" s="230"/>
      <c r="B437" s="231"/>
      <c r="C437" s="230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18"/>
      <c r="P437" s="230"/>
      <c r="Q437" s="224"/>
      <c r="R437" s="224"/>
    </row>
    <row r="438" spans="1:18" s="222" customFormat="1" ht="12.75">
      <c r="A438" s="230"/>
      <c r="B438" s="231"/>
      <c r="C438" s="230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18"/>
      <c r="P438" s="230"/>
      <c r="Q438" s="224"/>
      <c r="R438" s="224"/>
    </row>
    <row r="439" spans="1:18" s="222" customFormat="1" ht="12.75">
      <c r="A439" s="230"/>
      <c r="B439" s="231"/>
      <c r="C439" s="230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18"/>
      <c r="P439" s="230"/>
      <c r="Q439" s="224"/>
      <c r="R439" s="224"/>
    </row>
    <row r="440" spans="1:18" s="222" customFormat="1" ht="12.75">
      <c r="A440" s="230"/>
      <c r="B440" s="231"/>
      <c r="C440" s="230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18"/>
      <c r="P440" s="230"/>
      <c r="Q440" s="224"/>
      <c r="R440" s="224"/>
    </row>
    <row r="441" spans="1:18" s="222" customFormat="1" ht="12.75">
      <c r="A441" s="230"/>
      <c r="B441" s="231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18"/>
      <c r="P441" s="230"/>
      <c r="Q441" s="224"/>
      <c r="R441" s="224"/>
    </row>
    <row r="442" spans="1:18" s="222" customFormat="1" ht="12.75">
      <c r="A442" s="230"/>
      <c r="B442" s="231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18"/>
      <c r="P442" s="230"/>
      <c r="Q442" s="224"/>
      <c r="R442" s="224"/>
    </row>
    <row r="443" spans="1:18" s="222" customFormat="1" ht="12.75">
      <c r="A443" s="230"/>
      <c r="B443" s="231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18"/>
      <c r="P443" s="230"/>
      <c r="Q443" s="224"/>
      <c r="R443" s="224"/>
    </row>
    <row r="444" spans="1:18" s="222" customFormat="1" ht="12.75">
      <c r="A444" s="230"/>
      <c r="B444" s="231"/>
      <c r="C444" s="230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18"/>
      <c r="P444" s="230"/>
      <c r="Q444" s="224"/>
      <c r="R444" s="224"/>
    </row>
    <row r="445" spans="1:18" s="222" customFormat="1" ht="12.75">
      <c r="A445" s="230"/>
      <c r="B445" s="231"/>
      <c r="C445" s="23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18"/>
      <c r="P445" s="230"/>
      <c r="Q445" s="224"/>
      <c r="R445" s="224"/>
    </row>
    <row r="446" spans="1:18" s="222" customFormat="1" ht="12.75">
      <c r="A446" s="230"/>
      <c r="B446" s="231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30"/>
      <c r="O446" s="218"/>
      <c r="P446" s="230"/>
      <c r="Q446" s="224"/>
      <c r="R446" s="224"/>
    </row>
    <row r="447" spans="1:18" s="222" customFormat="1" ht="12.75">
      <c r="A447" s="230"/>
      <c r="B447" s="231"/>
      <c r="C447" s="230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18"/>
      <c r="P447" s="230"/>
      <c r="Q447" s="224"/>
      <c r="R447" s="224"/>
    </row>
    <row r="448" spans="1:18" s="222" customFormat="1" ht="12.75">
      <c r="A448" s="230"/>
      <c r="B448" s="231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18"/>
      <c r="P448" s="230"/>
      <c r="Q448" s="224"/>
      <c r="R448" s="224"/>
    </row>
    <row r="449" spans="1:18" s="222" customFormat="1" ht="12.75">
      <c r="A449" s="230"/>
      <c r="B449" s="231"/>
      <c r="C449" s="230"/>
      <c r="D449" s="230"/>
      <c r="E449" s="230"/>
      <c r="F449" s="230"/>
      <c r="G449" s="230"/>
      <c r="H449" s="230"/>
      <c r="I449" s="230"/>
      <c r="J449" s="230"/>
      <c r="K449" s="230"/>
      <c r="L449" s="230"/>
      <c r="M449" s="230"/>
      <c r="N449" s="230"/>
      <c r="O449" s="218"/>
      <c r="P449" s="230"/>
      <c r="Q449" s="224"/>
      <c r="R449" s="224"/>
    </row>
    <row r="450" spans="1:18" s="222" customFormat="1" ht="12.75">
      <c r="A450" s="230"/>
      <c r="B450" s="231"/>
      <c r="C450" s="230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18"/>
      <c r="P450" s="230"/>
      <c r="Q450" s="224"/>
      <c r="R450" s="224"/>
    </row>
    <row r="451" spans="1:18" s="222" customFormat="1" ht="12.75">
      <c r="A451" s="230"/>
      <c r="B451" s="231"/>
      <c r="C451" s="230"/>
      <c r="D451" s="230"/>
      <c r="E451" s="230"/>
      <c r="F451" s="230"/>
      <c r="G451" s="230"/>
      <c r="H451" s="230"/>
      <c r="I451" s="230"/>
      <c r="J451" s="230"/>
      <c r="K451" s="230"/>
      <c r="L451" s="230"/>
      <c r="M451" s="230"/>
      <c r="N451" s="230"/>
      <c r="O451" s="218"/>
      <c r="P451" s="230"/>
      <c r="Q451" s="224"/>
      <c r="R451" s="224"/>
    </row>
    <row r="452" spans="1:18" s="222" customFormat="1" ht="12.75">
      <c r="A452" s="230"/>
      <c r="B452" s="231"/>
      <c r="C452" s="230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18"/>
      <c r="P452" s="230"/>
      <c r="Q452" s="224"/>
      <c r="R452" s="224"/>
    </row>
    <row r="453" spans="1:18" s="222" customFormat="1" ht="12.75">
      <c r="A453" s="230"/>
      <c r="B453" s="231"/>
      <c r="C453" s="230"/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18"/>
      <c r="P453" s="230"/>
      <c r="Q453" s="224"/>
      <c r="R453" s="224"/>
    </row>
    <row r="454" spans="1:18" s="222" customFormat="1" ht="12.75">
      <c r="A454" s="230"/>
      <c r="B454" s="231"/>
      <c r="C454" s="230"/>
      <c r="D454" s="230"/>
      <c r="E454" s="230"/>
      <c r="F454" s="230"/>
      <c r="G454" s="230"/>
      <c r="H454" s="230"/>
      <c r="I454" s="230"/>
      <c r="J454" s="230"/>
      <c r="K454" s="230"/>
      <c r="L454" s="230"/>
      <c r="M454" s="230"/>
      <c r="N454" s="230"/>
      <c r="O454" s="218"/>
      <c r="P454" s="230"/>
      <c r="Q454" s="224"/>
      <c r="R454" s="224"/>
    </row>
    <row r="455" spans="1:18" s="222" customFormat="1" ht="12.75">
      <c r="A455" s="230"/>
      <c r="B455" s="231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18"/>
      <c r="P455" s="230"/>
      <c r="Q455" s="224"/>
      <c r="R455" s="224"/>
    </row>
    <row r="456" spans="1:18" s="222" customFormat="1" ht="12.75">
      <c r="A456" s="230"/>
      <c r="B456" s="231"/>
      <c r="C456" s="230"/>
      <c r="D456" s="230"/>
      <c r="E456" s="230"/>
      <c r="F456" s="230"/>
      <c r="G456" s="230"/>
      <c r="H456" s="230"/>
      <c r="I456" s="230"/>
      <c r="J456" s="230"/>
      <c r="K456" s="230"/>
      <c r="L456" s="230"/>
      <c r="M456" s="230"/>
      <c r="N456" s="230"/>
      <c r="O456" s="218"/>
      <c r="P456" s="230"/>
      <c r="Q456" s="224"/>
      <c r="R456" s="224"/>
    </row>
    <row r="457" spans="1:18" s="222" customFormat="1" ht="12.75">
      <c r="A457" s="230"/>
      <c r="B457" s="231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18"/>
      <c r="P457" s="230"/>
      <c r="Q457" s="224"/>
      <c r="R457" s="224"/>
    </row>
    <row r="458" spans="1:18" s="222" customFormat="1" ht="12.75">
      <c r="A458" s="230"/>
      <c r="B458" s="231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18"/>
      <c r="P458" s="230"/>
      <c r="Q458" s="224"/>
      <c r="R458" s="224"/>
    </row>
    <row r="459" spans="1:18" s="222" customFormat="1" ht="12.75">
      <c r="A459" s="230"/>
      <c r="B459" s="231"/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18"/>
      <c r="P459" s="230"/>
      <c r="Q459" s="224"/>
      <c r="R459" s="224"/>
    </row>
    <row r="460" spans="1:18" s="222" customFormat="1" ht="12.75">
      <c r="A460" s="230"/>
      <c r="B460" s="231"/>
      <c r="C460" s="230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18"/>
      <c r="P460" s="230"/>
      <c r="Q460" s="224"/>
      <c r="R460" s="224"/>
    </row>
    <row r="461" spans="1:18" s="222" customFormat="1" ht="12.75">
      <c r="A461" s="230"/>
      <c r="B461" s="231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18"/>
      <c r="P461" s="230"/>
      <c r="Q461" s="224"/>
      <c r="R461" s="224"/>
    </row>
    <row r="462" spans="1:18" s="222" customFormat="1" ht="12.75">
      <c r="A462" s="230"/>
      <c r="B462" s="231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18"/>
      <c r="P462" s="230"/>
      <c r="Q462" s="224"/>
      <c r="R462" s="224"/>
    </row>
    <row r="463" spans="1:18" s="222" customFormat="1" ht="12.75">
      <c r="A463" s="230"/>
      <c r="B463" s="231"/>
      <c r="C463" s="230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18"/>
      <c r="P463" s="230"/>
      <c r="Q463" s="224"/>
      <c r="R463" s="224"/>
    </row>
    <row r="464" spans="1:18" s="222" customFormat="1" ht="12.75">
      <c r="A464" s="230"/>
      <c r="B464" s="231"/>
      <c r="C464" s="230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18"/>
      <c r="P464" s="230"/>
      <c r="Q464" s="224"/>
      <c r="R464" s="224"/>
    </row>
    <row r="465" spans="1:18" s="222" customFormat="1" ht="12.75">
      <c r="A465" s="230"/>
      <c r="B465" s="231"/>
      <c r="C465" s="230"/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18"/>
      <c r="P465" s="230"/>
      <c r="Q465" s="224"/>
      <c r="R465" s="224"/>
    </row>
    <row r="466" spans="1:18" s="222" customFormat="1" ht="12.75">
      <c r="A466" s="230"/>
      <c r="B466" s="231"/>
      <c r="C466" s="230"/>
      <c r="D466" s="230"/>
      <c r="E466" s="230"/>
      <c r="F466" s="230"/>
      <c r="G466" s="230"/>
      <c r="H466" s="230"/>
      <c r="I466" s="230"/>
      <c r="J466" s="230"/>
      <c r="K466" s="230"/>
      <c r="L466" s="230"/>
      <c r="M466" s="230"/>
      <c r="N466" s="230"/>
      <c r="O466" s="218"/>
      <c r="P466" s="230"/>
      <c r="Q466" s="224"/>
      <c r="R466" s="224"/>
    </row>
    <row r="467" spans="1:18" s="222" customFormat="1" ht="12.75">
      <c r="A467" s="230"/>
      <c r="B467" s="231"/>
      <c r="C467" s="230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18"/>
      <c r="P467" s="230"/>
      <c r="Q467" s="224"/>
      <c r="R467" s="224"/>
    </row>
    <row r="468" spans="1:18" s="222" customFormat="1" ht="12.75">
      <c r="A468" s="230"/>
      <c r="B468" s="231"/>
      <c r="C468" s="230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18"/>
      <c r="P468" s="230"/>
      <c r="Q468" s="224"/>
      <c r="R468" s="224"/>
    </row>
    <row r="469" spans="1:18" s="222" customFormat="1" ht="12.75">
      <c r="A469" s="230"/>
      <c r="B469" s="231"/>
      <c r="C469" s="230"/>
      <c r="D469" s="230"/>
      <c r="E469" s="230"/>
      <c r="F469" s="230"/>
      <c r="G469" s="230"/>
      <c r="H469" s="230"/>
      <c r="I469" s="230"/>
      <c r="J469" s="230"/>
      <c r="K469" s="230"/>
      <c r="L469" s="230"/>
      <c r="M469" s="230"/>
      <c r="N469" s="230"/>
      <c r="O469" s="218"/>
      <c r="P469" s="230"/>
      <c r="Q469" s="224"/>
      <c r="R469" s="224"/>
    </row>
    <row r="470" spans="1:18" s="222" customFormat="1" ht="12.75">
      <c r="A470" s="230"/>
      <c r="B470" s="231"/>
      <c r="C470" s="230"/>
      <c r="D470" s="230"/>
      <c r="E470" s="230"/>
      <c r="F470" s="230"/>
      <c r="G470" s="230"/>
      <c r="H470" s="230"/>
      <c r="I470" s="230"/>
      <c r="J470" s="230"/>
      <c r="K470" s="230"/>
      <c r="L470" s="230"/>
      <c r="M470" s="230"/>
      <c r="N470" s="230"/>
      <c r="O470" s="218"/>
      <c r="P470" s="230"/>
      <c r="Q470" s="224"/>
      <c r="R470" s="224"/>
    </row>
    <row r="471" spans="1:18" s="222" customFormat="1" ht="12.75">
      <c r="A471" s="230"/>
      <c r="B471" s="231"/>
      <c r="C471" s="230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18"/>
      <c r="P471" s="230"/>
      <c r="Q471" s="224"/>
      <c r="R471" s="224"/>
    </row>
    <row r="472" spans="1:18" s="222" customFormat="1" ht="12.75">
      <c r="A472" s="230"/>
      <c r="B472" s="231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18"/>
      <c r="P472" s="230"/>
      <c r="Q472" s="224"/>
      <c r="R472" s="224"/>
    </row>
    <row r="473" spans="1:18" s="222" customFormat="1" ht="12.75">
      <c r="A473" s="230"/>
      <c r="B473" s="231"/>
      <c r="C473" s="230"/>
      <c r="D473" s="230"/>
      <c r="E473" s="230"/>
      <c r="F473" s="230"/>
      <c r="G473" s="230"/>
      <c r="H473" s="230"/>
      <c r="I473" s="230"/>
      <c r="J473" s="230"/>
      <c r="K473" s="230"/>
      <c r="L473" s="230"/>
      <c r="M473" s="230"/>
      <c r="N473" s="230"/>
      <c r="O473" s="218"/>
      <c r="P473" s="230"/>
      <c r="Q473" s="224"/>
      <c r="R473" s="224"/>
    </row>
    <row r="474" spans="1:18" s="222" customFormat="1" ht="12.75">
      <c r="A474" s="230"/>
      <c r="B474" s="231"/>
      <c r="C474" s="23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18"/>
      <c r="P474" s="230"/>
      <c r="Q474" s="224"/>
      <c r="R474" s="224"/>
    </row>
    <row r="475" spans="1:18" s="222" customFormat="1" ht="12.75">
      <c r="A475" s="230"/>
      <c r="B475" s="231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18"/>
      <c r="P475" s="230"/>
      <c r="Q475" s="224"/>
      <c r="R475" s="224"/>
    </row>
    <row r="476" spans="1:18" s="222" customFormat="1" ht="12.75">
      <c r="A476" s="230"/>
      <c r="B476" s="231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18"/>
      <c r="P476" s="230"/>
      <c r="Q476" s="224"/>
      <c r="R476" s="224"/>
    </row>
    <row r="477" spans="1:18" s="222" customFormat="1" ht="12.75">
      <c r="A477" s="230"/>
      <c r="B477" s="231"/>
      <c r="C477" s="230"/>
      <c r="D477" s="230"/>
      <c r="E477" s="230"/>
      <c r="F477" s="230"/>
      <c r="G477" s="230"/>
      <c r="H477" s="230"/>
      <c r="I477" s="230"/>
      <c r="J477" s="230"/>
      <c r="K477" s="230"/>
      <c r="L477" s="230"/>
      <c r="M477" s="230"/>
      <c r="N477" s="230"/>
      <c r="O477" s="218"/>
      <c r="P477" s="230"/>
      <c r="Q477" s="224"/>
      <c r="R477" s="224"/>
    </row>
    <row r="478" spans="1:18" s="222" customFormat="1" ht="12.75">
      <c r="A478" s="230"/>
      <c r="B478" s="231"/>
      <c r="C478" s="23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18"/>
      <c r="P478" s="230"/>
      <c r="Q478" s="224"/>
      <c r="R478" s="224"/>
    </row>
    <row r="479" spans="1:18" s="222" customFormat="1" ht="12.75">
      <c r="A479" s="230"/>
      <c r="B479" s="231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18"/>
      <c r="P479" s="230"/>
      <c r="Q479" s="224"/>
      <c r="R479" s="224"/>
    </row>
    <row r="480" spans="1:18" s="222" customFormat="1" ht="12.75">
      <c r="A480" s="230"/>
      <c r="B480" s="231"/>
      <c r="C480" s="230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18"/>
      <c r="P480" s="230"/>
      <c r="Q480" s="224"/>
      <c r="R480" s="224"/>
    </row>
    <row r="481" spans="1:18" s="222" customFormat="1" ht="12.75">
      <c r="A481" s="230"/>
      <c r="B481" s="231"/>
      <c r="C481" s="230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18"/>
      <c r="P481" s="230"/>
      <c r="Q481" s="224"/>
      <c r="R481" s="224"/>
    </row>
    <row r="482" spans="1:18" s="222" customFormat="1" ht="12.75">
      <c r="A482" s="230"/>
      <c r="B482" s="231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18"/>
      <c r="P482" s="230"/>
      <c r="Q482" s="224"/>
      <c r="R482" s="224"/>
    </row>
    <row r="483" spans="1:18" s="222" customFormat="1" ht="12.75">
      <c r="A483" s="230"/>
      <c r="B483" s="231"/>
      <c r="C483" s="230"/>
      <c r="D483" s="230"/>
      <c r="E483" s="230"/>
      <c r="F483" s="230"/>
      <c r="G483" s="230"/>
      <c r="H483" s="230"/>
      <c r="I483" s="230"/>
      <c r="J483" s="230"/>
      <c r="K483" s="230"/>
      <c r="L483" s="230"/>
      <c r="M483" s="230"/>
      <c r="N483" s="230"/>
      <c r="O483" s="218"/>
      <c r="P483" s="230"/>
      <c r="Q483" s="224"/>
      <c r="R483" s="224"/>
    </row>
    <row r="484" spans="1:18" s="222" customFormat="1" ht="12.75">
      <c r="A484" s="230"/>
      <c r="B484" s="231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18"/>
      <c r="P484" s="230"/>
      <c r="Q484" s="224"/>
      <c r="R484" s="224"/>
    </row>
    <row r="485" spans="1:18" s="222" customFormat="1" ht="12.75">
      <c r="A485" s="230"/>
      <c r="B485" s="231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18"/>
      <c r="P485" s="230"/>
      <c r="Q485" s="224"/>
      <c r="R485" s="224"/>
    </row>
    <row r="486" spans="1:18" s="222" customFormat="1" ht="12.75">
      <c r="A486" s="230"/>
      <c r="B486" s="231"/>
      <c r="C486" s="230"/>
      <c r="D486" s="230"/>
      <c r="E486" s="230"/>
      <c r="F486" s="230"/>
      <c r="G486" s="230"/>
      <c r="H486" s="230"/>
      <c r="I486" s="230"/>
      <c r="J486" s="230"/>
      <c r="K486" s="230"/>
      <c r="L486" s="230"/>
      <c r="M486" s="230"/>
      <c r="N486" s="230"/>
      <c r="O486" s="218"/>
      <c r="P486" s="230"/>
      <c r="Q486" s="224"/>
      <c r="R486" s="224"/>
    </row>
    <row r="487" spans="1:18" s="222" customFormat="1" ht="12.75">
      <c r="A487" s="230"/>
      <c r="B487" s="231"/>
      <c r="C487" s="230"/>
      <c r="D487" s="230"/>
      <c r="E487" s="230"/>
      <c r="F487" s="230"/>
      <c r="G487" s="230"/>
      <c r="H487" s="230"/>
      <c r="I487" s="230"/>
      <c r="J487" s="230"/>
      <c r="K487" s="230"/>
      <c r="L487" s="230"/>
      <c r="M487" s="230"/>
      <c r="N487" s="230"/>
      <c r="O487" s="218"/>
      <c r="P487" s="230"/>
      <c r="Q487" s="224"/>
      <c r="R487" s="224"/>
    </row>
    <row r="488" spans="1:18" s="222" customFormat="1" ht="12.75">
      <c r="A488" s="230"/>
      <c r="B488" s="231"/>
      <c r="C488" s="230"/>
      <c r="D488" s="230"/>
      <c r="E488" s="230"/>
      <c r="F488" s="230"/>
      <c r="G488" s="230"/>
      <c r="H488" s="230"/>
      <c r="I488" s="230"/>
      <c r="J488" s="230"/>
      <c r="K488" s="230"/>
      <c r="L488" s="230"/>
      <c r="M488" s="230"/>
      <c r="N488" s="230"/>
      <c r="O488" s="218"/>
      <c r="P488" s="230"/>
      <c r="Q488" s="224"/>
      <c r="R488" s="224"/>
    </row>
    <row r="489" spans="1:18" s="222" customFormat="1" ht="12.75">
      <c r="A489" s="230"/>
      <c r="B489" s="231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18"/>
      <c r="P489" s="230"/>
      <c r="Q489" s="224"/>
      <c r="R489" s="224"/>
    </row>
    <row r="490" spans="1:18" s="222" customFormat="1" ht="12.75">
      <c r="A490" s="230"/>
      <c r="B490" s="231"/>
      <c r="C490" s="230"/>
      <c r="D490" s="230"/>
      <c r="E490" s="230"/>
      <c r="F490" s="230"/>
      <c r="G490" s="230"/>
      <c r="H490" s="230"/>
      <c r="I490" s="230"/>
      <c r="J490" s="230"/>
      <c r="K490" s="230"/>
      <c r="L490" s="230"/>
      <c r="M490" s="230"/>
      <c r="N490" s="230"/>
      <c r="O490" s="218"/>
      <c r="P490" s="230"/>
      <c r="Q490" s="224"/>
      <c r="R490" s="224"/>
    </row>
    <row r="491" spans="1:18" s="222" customFormat="1" ht="12.75">
      <c r="A491" s="230"/>
      <c r="B491" s="231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18"/>
      <c r="P491" s="230"/>
      <c r="Q491" s="224"/>
      <c r="R491" s="224"/>
    </row>
    <row r="492" spans="1:18" s="222" customFormat="1" ht="12.75">
      <c r="A492" s="230"/>
      <c r="B492" s="231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18"/>
      <c r="P492" s="230"/>
      <c r="Q492" s="224"/>
      <c r="R492" s="224"/>
    </row>
    <row r="493" spans="1:18" s="222" customFormat="1" ht="12.75">
      <c r="A493" s="230"/>
      <c r="B493" s="231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18"/>
      <c r="P493" s="230"/>
      <c r="Q493" s="224"/>
      <c r="R493" s="224"/>
    </row>
    <row r="494" spans="1:18" s="222" customFormat="1" ht="12.75">
      <c r="A494" s="230"/>
      <c r="B494" s="231"/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18"/>
      <c r="P494" s="230"/>
      <c r="Q494" s="224"/>
      <c r="R494" s="224"/>
    </row>
    <row r="495" spans="1:18" s="222" customFormat="1" ht="12.75">
      <c r="A495" s="230"/>
      <c r="B495" s="231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18"/>
      <c r="P495" s="230"/>
      <c r="Q495" s="224"/>
      <c r="R495" s="224"/>
    </row>
    <row r="496" spans="1:18" s="222" customFormat="1" ht="12.75">
      <c r="A496" s="230"/>
      <c r="B496" s="231"/>
      <c r="C496" s="230"/>
      <c r="D496" s="230"/>
      <c r="E496" s="230"/>
      <c r="F496" s="230"/>
      <c r="G496" s="230"/>
      <c r="H496" s="230"/>
      <c r="I496" s="230"/>
      <c r="J496" s="230"/>
      <c r="K496" s="230"/>
      <c r="L496" s="230"/>
      <c r="M496" s="230"/>
      <c r="N496" s="230"/>
      <c r="O496" s="218"/>
      <c r="P496" s="230"/>
      <c r="Q496" s="224"/>
      <c r="R496" s="224"/>
    </row>
    <row r="497" spans="1:18" s="222" customFormat="1" ht="12.75">
      <c r="A497" s="230"/>
      <c r="B497" s="231"/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18"/>
      <c r="P497" s="230"/>
      <c r="Q497" s="224"/>
      <c r="R497" s="224"/>
    </row>
    <row r="498" spans="1:18" s="222" customFormat="1" ht="12.75">
      <c r="A498" s="230"/>
      <c r="B498" s="231"/>
      <c r="C498" s="230"/>
      <c r="D498" s="230"/>
      <c r="E498" s="230"/>
      <c r="F498" s="230"/>
      <c r="G498" s="230"/>
      <c r="H498" s="230"/>
      <c r="I498" s="230"/>
      <c r="J498" s="230"/>
      <c r="K498" s="230"/>
      <c r="L498" s="230"/>
      <c r="M498" s="230"/>
      <c r="N498" s="230"/>
      <c r="O498" s="218"/>
      <c r="P498" s="230"/>
      <c r="Q498" s="224"/>
      <c r="R498" s="224"/>
    </row>
    <row r="499" spans="1:18" s="222" customFormat="1" ht="12.75">
      <c r="A499" s="230"/>
      <c r="B499" s="231"/>
      <c r="C499" s="230"/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18"/>
      <c r="P499" s="230"/>
      <c r="Q499" s="224"/>
      <c r="R499" s="224"/>
    </row>
    <row r="500" spans="1:18" s="222" customFormat="1" ht="12.75">
      <c r="A500" s="230"/>
      <c r="B500" s="231"/>
      <c r="C500" s="230"/>
      <c r="D500" s="230"/>
      <c r="E500" s="230"/>
      <c r="F500" s="230"/>
      <c r="G500" s="230"/>
      <c r="H500" s="230"/>
      <c r="I500" s="230"/>
      <c r="J500" s="230"/>
      <c r="K500" s="230"/>
      <c r="L500" s="230"/>
      <c r="M500" s="230"/>
      <c r="N500" s="230"/>
      <c r="O500" s="218"/>
      <c r="P500" s="230"/>
      <c r="Q500" s="224"/>
      <c r="R500" s="224"/>
    </row>
    <row r="501" spans="1:18" s="222" customFormat="1" ht="12.75">
      <c r="A501" s="230"/>
      <c r="B501" s="231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18"/>
      <c r="P501" s="230"/>
      <c r="Q501" s="224"/>
      <c r="R501" s="224"/>
    </row>
    <row r="502" spans="1:18" s="222" customFormat="1" ht="12.75">
      <c r="A502" s="230"/>
      <c r="B502" s="231"/>
      <c r="C502" s="230"/>
      <c r="D502" s="230"/>
      <c r="E502" s="230"/>
      <c r="F502" s="230"/>
      <c r="G502" s="230"/>
      <c r="H502" s="230"/>
      <c r="I502" s="230"/>
      <c r="J502" s="230"/>
      <c r="K502" s="230"/>
      <c r="L502" s="230"/>
      <c r="M502" s="230"/>
      <c r="N502" s="230"/>
      <c r="O502" s="218"/>
      <c r="P502" s="230"/>
      <c r="Q502" s="224"/>
      <c r="R502" s="224"/>
    </row>
    <row r="503" spans="1:18" s="222" customFormat="1" ht="12.75">
      <c r="A503" s="230"/>
      <c r="B503" s="231"/>
      <c r="C503" s="230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18"/>
      <c r="P503" s="230"/>
      <c r="Q503" s="224"/>
      <c r="R503" s="224"/>
    </row>
    <row r="504" spans="1:18" s="222" customFormat="1" ht="12.75">
      <c r="A504" s="230"/>
      <c r="B504" s="231"/>
      <c r="C504" s="230"/>
      <c r="D504" s="230"/>
      <c r="E504" s="230"/>
      <c r="F504" s="230"/>
      <c r="G504" s="230"/>
      <c r="H504" s="230"/>
      <c r="I504" s="230"/>
      <c r="J504" s="230"/>
      <c r="K504" s="230"/>
      <c r="L504" s="230"/>
      <c r="M504" s="230"/>
      <c r="N504" s="230"/>
      <c r="O504" s="218"/>
      <c r="P504" s="230"/>
      <c r="Q504" s="224"/>
      <c r="R504" s="224"/>
    </row>
    <row r="505" spans="1:18" s="222" customFormat="1" ht="12.75">
      <c r="A505" s="230"/>
      <c r="B505" s="231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18"/>
      <c r="P505" s="230"/>
      <c r="Q505" s="224"/>
      <c r="R505" s="224"/>
    </row>
    <row r="506" spans="1:18" s="222" customFormat="1" ht="12.75">
      <c r="A506" s="230"/>
      <c r="B506" s="231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18"/>
      <c r="P506" s="230"/>
      <c r="Q506" s="224"/>
      <c r="R506" s="224"/>
    </row>
    <row r="507" spans="1:18" s="222" customFormat="1" ht="12.75">
      <c r="A507" s="230"/>
      <c r="B507" s="231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18"/>
      <c r="P507" s="230"/>
      <c r="Q507" s="224"/>
      <c r="R507" s="224"/>
    </row>
    <row r="508" spans="1:18" s="222" customFormat="1" ht="12.75">
      <c r="A508" s="230"/>
      <c r="B508" s="231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18"/>
      <c r="P508" s="230"/>
      <c r="Q508" s="224"/>
      <c r="R508" s="224"/>
    </row>
    <row r="509" spans="1:18" s="222" customFormat="1" ht="12.75">
      <c r="A509" s="230"/>
      <c r="B509" s="231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18"/>
      <c r="P509" s="230"/>
      <c r="Q509" s="224"/>
      <c r="R509" s="224"/>
    </row>
    <row r="510" spans="1:18" s="222" customFormat="1" ht="12.75">
      <c r="A510" s="230"/>
      <c r="B510" s="231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18"/>
      <c r="P510" s="230"/>
      <c r="Q510" s="224"/>
      <c r="R510" s="224"/>
    </row>
    <row r="511" spans="1:18" s="222" customFormat="1" ht="12.75">
      <c r="A511" s="230"/>
      <c r="B511" s="231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18"/>
      <c r="P511" s="230"/>
      <c r="Q511" s="224"/>
      <c r="R511" s="224"/>
    </row>
    <row r="512" spans="1:18" s="222" customFormat="1" ht="12.75">
      <c r="A512" s="230"/>
      <c r="B512" s="231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18"/>
      <c r="P512" s="230"/>
      <c r="Q512" s="224"/>
      <c r="R512" s="224"/>
    </row>
    <row r="513" spans="1:18" s="222" customFormat="1" ht="12.75">
      <c r="A513" s="230"/>
      <c r="B513" s="231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18"/>
      <c r="P513" s="230"/>
      <c r="Q513" s="224"/>
      <c r="R513" s="224"/>
    </row>
    <row r="514" spans="1:18" s="222" customFormat="1" ht="12.75">
      <c r="A514" s="230"/>
      <c r="B514" s="231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18"/>
      <c r="P514" s="230"/>
      <c r="Q514" s="224"/>
      <c r="R514" s="224"/>
    </row>
    <row r="515" spans="1:18" s="222" customFormat="1" ht="12.75">
      <c r="A515" s="230"/>
      <c r="B515" s="231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18"/>
      <c r="P515" s="230"/>
      <c r="Q515" s="224"/>
      <c r="R515" s="224"/>
    </row>
    <row r="516" spans="1:18" s="222" customFormat="1" ht="12.75">
      <c r="A516" s="230"/>
      <c r="B516" s="231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18"/>
      <c r="P516" s="230"/>
      <c r="Q516" s="224"/>
      <c r="R516" s="224"/>
    </row>
    <row r="517" spans="1:18" s="222" customFormat="1" ht="12.75">
      <c r="A517" s="230"/>
      <c r="B517" s="231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18"/>
      <c r="P517" s="230"/>
      <c r="Q517" s="224"/>
      <c r="R517" s="224"/>
    </row>
    <row r="518" spans="1:18" s="222" customFormat="1" ht="12.75">
      <c r="A518" s="230"/>
      <c r="B518" s="231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18"/>
      <c r="P518" s="230"/>
      <c r="Q518" s="224"/>
      <c r="R518" s="224"/>
    </row>
    <row r="519" spans="1:18" s="222" customFormat="1" ht="12.75">
      <c r="A519" s="230"/>
      <c r="B519" s="231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18"/>
      <c r="P519" s="230"/>
      <c r="Q519" s="224"/>
      <c r="R519" s="224"/>
    </row>
    <row r="520" spans="1:18" s="222" customFormat="1" ht="12.75">
      <c r="A520" s="230"/>
      <c r="B520" s="231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18"/>
      <c r="P520" s="230"/>
      <c r="Q520" s="224"/>
      <c r="R520" s="224"/>
    </row>
    <row r="521" spans="1:18" s="222" customFormat="1" ht="12.75">
      <c r="A521" s="230"/>
      <c r="B521" s="231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18"/>
      <c r="P521" s="230"/>
      <c r="Q521" s="224"/>
      <c r="R521" s="224"/>
    </row>
    <row r="522" spans="1:18" s="222" customFormat="1" ht="12.75">
      <c r="A522" s="230"/>
      <c r="B522" s="231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18"/>
      <c r="P522" s="230"/>
      <c r="Q522" s="224"/>
      <c r="R522" s="224"/>
    </row>
    <row r="523" spans="1:18" s="222" customFormat="1" ht="12.75">
      <c r="A523" s="230"/>
      <c r="B523" s="231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18"/>
      <c r="P523" s="230"/>
      <c r="Q523" s="224"/>
      <c r="R523" s="224"/>
    </row>
    <row r="524" spans="1:18" s="222" customFormat="1" ht="12.75">
      <c r="A524" s="230"/>
      <c r="B524" s="231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18"/>
      <c r="P524" s="230"/>
      <c r="Q524" s="224"/>
      <c r="R524" s="224"/>
    </row>
    <row r="525" spans="1:18" s="222" customFormat="1" ht="12.75">
      <c r="A525" s="230"/>
      <c r="B525" s="231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18"/>
      <c r="P525" s="230"/>
      <c r="Q525" s="224"/>
      <c r="R525" s="224"/>
    </row>
    <row r="526" spans="1:18" s="222" customFormat="1" ht="12.75">
      <c r="A526" s="230"/>
      <c r="B526" s="231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18"/>
      <c r="P526" s="230"/>
      <c r="Q526" s="224"/>
      <c r="R526" s="224"/>
    </row>
    <row r="527" spans="1:18" s="222" customFormat="1" ht="12.75">
      <c r="A527" s="230"/>
      <c r="B527" s="231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18"/>
      <c r="P527" s="230"/>
      <c r="Q527" s="224"/>
      <c r="R527" s="224"/>
    </row>
    <row r="528" spans="1:18" s="222" customFormat="1" ht="12.75">
      <c r="A528" s="230"/>
      <c r="B528" s="231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18"/>
      <c r="P528" s="230"/>
      <c r="Q528" s="224"/>
      <c r="R528" s="224"/>
    </row>
    <row r="529" spans="1:18" s="222" customFormat="1" ht="12.75">
      <c r="A529" s="230"/>
      <c r="B529" s="231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18"/>
      <c r="P529" s="230"/>
      <c r="Q529" s="224"/>
      <c r="R529" s="224"/>
    </row>
    <row r="530" spans="1:18" s="222" customFormat="1" ht="12.75">
      <c r="A530" s="230"/>
      <c r="B530" s="231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18"/>
      <c r="P530" s="230"/>
      <c r="Q530" s="224"/>
      <c r="R530" s="224"/>
    </row>
    <row r="531" spans="1:18" s="222" customFormat="1" ht="12.75">
      <c r="A531" s="230"/>
      <c r="B531" s="231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18"/>
      <c r="P531" s="230"/>
      <c r="Q531" s="224"/>
      <c r="R531" s="224"/>
    </row>
    <row r="532" spans="1:18" s="222" customFormat="1" ht="12.75">
      <c r="A532" s="230"/>
      <c r="B532" s="231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18"/>
      <c r="P532" s="230"/>
      <c r="Q532" s="224"/>
      <c r="R532" s="224"/>
    </row>
    <row r="533" spans="1:18" s="222" customFormat="1" ht="12.75">
      <c r="A533" s="230"/>
      <c r="B533" s="231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18"/>
      <c r="P533" s="230"/>
      <c r="Q533" s="224"/>
      <c r="R533" s="224"/>
    </row>
    <row r="534" spans="1:18" s="222" customFormat="1" ht="12.75">
      <c r="A534" s="230"/>
      <c r="B534" s="231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18"/>
      <c r="P534" s="230"/>
      <c r="Q534" s="224"/>
      <c r="R534" s="224"/>
    </row>
    <row r="535" spans="1:18" s="222" customFormat="1" ht="12.75">
      <c r="A535" s="230"/>
      <c r="B535" s="231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18"/>
      <c r="P535" s="230"/>
      <c r="Q535" s="224"/>
      <c r="R535" s="224"/>
    </row>
    <row r="536" spans="1:18" s="222" customFormat="1" ht="12.75">
      <c r="A536" s="230"/>
      <c r="B536" s="231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18"/>
      <c r="P536" s="230"/>
      <c r="Q536" s="224"/>
      <c r="R536" s="224"/>
    </row>
    <row r="537" spans="1:18" s="222" customFormat="1" ht="12.75">
      <c r="A537" s="230"/>
      <c r="B537" s="231"/>
      <c r="C537" s="230"/>
      <c r="D537" s="230"/>
      <c r="E537" s="230"/>
      <c r="F537" s="230"/>
      <c r="G537" s="230"/>
      <c r="H537" s="230"/>
      <c r="I537" s="230"/>
      <c r="J537" s="230"/>
      <c r="K537" s="230"/>
      <c r="L537" s="230"/>
      <c r="M537" s="230"/>
      <c r="N537" s="230"/>
      <c r="O537" s="218"/>
      <c r="P537" s="230"/>
      <c r="Q537" s="224"/>
      <c r="R537" s="224"/>
    </row>
    <row r="538" spans="1:18" s="222" customFormat="1" ht="12.75">
      <c r="A538" s="230"/>
      <c r="B538" s="231"/>
      <c r="C538" s="230"/>
      <c r="D538" s="230"/>
      <c r="E538" s="230"/>
      <c r="F538" s="230"/>
      <c r="G538" s="230"/>
      <c r="H538" s="230"/>
      <c r="I538" s="230"/>
      <c r="J538" s="230"/>
      <c r="K538" s="230"/>
      <c r="L538" s="230"/>
      <c r="M538" s="230"/>
      <c r="N538" s="230"/>
      <c r="O538" s="218"/>
      <c r="P538" s="230"/>
      <c r="Q538" s="224"/>
      <c r="R538" s="224"/>
    </row>
    <row r="539" spans="1:18" s="222" customFormat="1" ht="12.75">
      <c r="A539" s="230"/>
      <c r="B539" s="231"/>
      <c r="C539" s="230"/>
      <c r="D539" s="230"/>
      <c r="E539" s="230"/>
      <c r="F539" s="230"/>
      <c r="G539" s="230"/>
      <c r="H539" s="230"/>
      <c r="I539" s="230"/>
      <c r="J539" s="230"/>
      <c r="K539" s="230"/>
      <c r="L539" s="230"/>
      <c r="M539" s="230"/>
      <c r="N539" s="230"/>
      <c r="O539" s="218"/>
      <c r="P539" s="230"/>
      <c r="Q539" s="224"/>
      <c r="R539" s="224"/>
    </row>
    <row r="540" spans="1:18" s="222" customFormat="1" ht="12.75">
      <c r="A540" s="230"/>
      <c r="B540" s="231"/>
      <c r="C540" s="230"/>
      <c r="D540" s="230"/>
      <c r="E540" s="230"/>
      <c r="F540" s="230"/>
      <c r="G540" s="230"/>
      <c r="H540" s="230"/>
      <c r="I540" s="230"/>
      <c r="J540" s="230"/>
      <c r="K540" s="230"/>
      <c r="L540" s="230"/>
      <c r="M540" s="230"/>
      <c r="N540" s="230"/>
      <c r="O540" s="218"/>
      <c r="P540" s="230"/>
      <c r="Q540" s="224"/>
      <c r="R540" s="224"/>
    </row>
    <row r="541" spans="1:18" s="222" customFormat="1" ht="12.75">
      <c r="A541" s="230"/>
      <c r="B541" s="231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18"/>
      <c r="P541" s="230"/>
      <c r="Q541" s="224"/>
      <c r="R541" s="224"/>
    </row>
    <row r="542" spans="1:18" s="222" customFormat="1" ht="12.75">
      <c r="A542" s="230"/>
      <c r="B542" s="231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18"/>
      <c r="P542" s="230"/>
      <c r="Q542" s="224"/>
      <c r="R542" s="224"/>
    </row>
    <row r="543" spans="1:18" s="222" customFormat="1" ht="12.75">
      <c r="A543" s="230"/>
      <c r="B543" s="231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18"/>
      <c r="P543" s="230"/>
      <c r="Q543" s="224"/>
      <c r="R543" s="224"/>
    </row>
    <row r="544" spans="1:18" s="222" customFormat="1" ht="12.75">
      <c r="A544" s="230"/>
      <c r="B544" s="231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18"/>
      <c r="P544" s="230"/>
      <c r="Q544" s="224"/>
      <c r="R544" s="224"/>
    </row>
    <row r="545" spans="1:18" s="222" customFormat="1" ht="12.75">
      <c r="A545" s="230"/>
      <c r="B545" s="231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18"/>
      <c r="P545" s="230"/>
      <c r="Q545" s="224"/>
      <c r="R545" s="224"/>
    </row>
    <row r="546" spans="1:18" s="222" customFormat="1" ht="12.75">
      <c r="A546" s="230"/>
      <c r="B546" s="231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18"/>
      <c r="P546" s="230"/>
      <c r="Q546" s="224"/>
      <c r="R546" s="224"/>
    </row>
    <row r="547" spans="1:18" s="222" customFormat="1" ht="12.75">
      <c r="A547" s="230"/>
      <c r="B547" s="231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18"/>
      <c r="P547" s="230"/>
      <c r="Q547" s="224"/>
      <c r="R547" s="224"/>
    </row>
    <row r="548" spans="1:18" s="222" customFormat="1" ht="12.75">
      <c r="A548" s="230"/>
      <c r="B548" s="231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18"/>
      <c r="P548" s="230"/>
      <c r="Q548" s="224"/>
      <c r="R548" s="224"/>
    </row>
    <row r="549" spans="1:18" s="222" customFormat="1" ht="12.75">
      <c r="A549" s="230"/>
      <c r="B549" s="231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18"/>
      <c r="P549" s="230"/>
      <c r="Q549" s="224"/>
      <c r="R549" s="224"/>
    </row>
    <row r="550" spans="1:18" s="222" customFormat="1" ht="12.75">
      <c r="A550" s="230"/>
      <c r="B550" s="231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18"/>
      <c r="P550" s="230"/>
      <c r="Q550" s="224"/>
      <c r="R550" s="224"/>
    </row>
    <row r="551" spans="1:18" s="222" customFormat="1" ht="12.75">
      <c r="A551" s="230"/>
      <c r="B551" s="231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18"/>
      <c r="P551" s="230"/>
      <c r="Q551" s="224"/>
      <c r="R551" s="224"/>
    </row>
    <row r="552" spans="1:18" s="222" customFormat="1" ht="12.75">
      <c r="A552" s="230"/>
      <c r="B552" s="231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18"/>
      <c r="P552" s="230"/>
      <c r="Q552" s="224"/>
      <c r="R552" s="224"/>
    </row>
    <row r="553" spans="1:18" s="222" customFormat="1" ht="12.75">
      <c r="A553" s="230"/>
      <c r="B553" s="231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18"/>
      <c r="P553" s="230"/>
      <c r="Q553" s="224"/>
      <c r="R553" s="224"/>
    </row>
    <row r="554" spans="1:18" s="222" customFormat="1" ht="12.75">
      <c r="A554" s="230"/>
      <c r="B554" s="231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18"/>
      <c r="P554" s="230"/>
      <c r="Q554" s="224"/>
      <c r="R554" s="224"/>
    </row>
    <row r="555" spans="1:18" s="222" customFormat="1" ht="12.75">
      <c r="A555" s="230"/>
      <c r="B555" s="231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18"/>
      <c r="P555" s="230"/>
      <c r="Q555" s="224"/>
      <c r="R555" s="224"/>
    </row>
    <row r="556" spans="1:18" s="222" customFormat="1" ht="12.75">
      <c r="A556" s="230"/>
      <c r="B556" s="231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18"/>
      <c r="P556" s="230"/>
      <c r="Q556" s="224"/>
      <c r="R556" s="224"/>
    </row>
    <row r="557" spans="1:18" s="222" customFormat="1" ht="12.75">
      <c r="A557" s="230"/>
      <c r="B557" s="231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18"/>
      <c r="P557" s="230"/>
      <c r="Q557" s="224"/>
      <c r="R557" s="224"/>
    </row>
    <row r="558" spans="1:18" s="222" customFormat="1" ht="12.75">
      <c r="A558" s="230"/>
      <c r="B558" s="231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18"/>
      <c r="P558" s="230"/>
      <c r="Q558" s="224"/>
      <c r="R558" s="224"/>
    </row>
    <row r="559" spans="1:18" s="222" customFormat="1" ht="12.75">
      <c r="A559" s="230"/>
      <c r="B559" s="231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18"/>
      <c r="P559" s="230"/>
      <c r="Q559" s="224"/>
      <c r="R559" s="224"/>
    </row>
    <row r="560" spans="1:18" s="222" customFormat="1" ht="12.75">
      <c r="A560" s="230"/>
      <c r="B560" s="231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18"/>
      <c r="P560" s="230"/>
      <c r="Q560" s="224"/>
      <c r="R560" s="224"/>
    </row>
    <row r="561" spans="1:18" s="222" customFormat="1" ht="12.75">
      <c r="A561" s="230"/>
      <c r="B561" s="231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18"/>
      <c r="P561" s="230"/>
      <c r="Q561" s="224"/>
      <c r="R561" s="224"/>
    </row>
    <row r="562" spans="1:18" s="222" customFormat="1" ht="12.75">
      <c r="A562" s="230"/>
      <c r="B562" s="231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18"/>
      <c r="P562" s="230"/>
      <c r="Q562" s="224"/>
      <c r="R562" s="224"/>
    </row>
    <row r="563" spans="1:18" s="222" customFormat="1" ht="12.75">
      <c r="A563" s="230"/>
      <c r="B563" s="231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18"/>
      <c r="P563" s="230"/>
      <c r="Q563" s="224"/>
      <c r="R563" s="224"/>
    </row>
    <row r="564" spans="1:18" s="222" customFormat="1" ht="12.75">
      <c r="A564" s="230"/>
      <c r="B564" s="231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18"/>
      <c r="P564" s="230"/>
      <c r="Q564" s="224"/>
      <c r="R564" s="224"/>
    </row>
    <row r="565" spans="1:18" s="222" customFormat="1" ht="12.75">
      <c r="A565" s="230"/>
      <c r="B565" s="231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18"/>
      <c r="P565" s="230"/>
      <c r="Q565" s="224"/>
      <c r="R565" s="224"/>
    </row>
    <row r="566" spans="1:18" s="222" customFormat="1" ht="12.75">
      <c r="A566" s="230"/>
      <c r="B566" s="231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18"/>
      <c r="P566" s="230"/>
      <c r="Q566" s="224"/>
      <c r="R566" s="224"/>
    </row>
    <row r="567" spans="1:18" s="222" customFormat="1" ht="12.75">
      <c r="A567" s="230"/>
      <c r="B567" s="231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18"/>
      <c r="P567" s="230"/>
      <c r="Q567" s="224"/>
      <c r="R567" s="224"/>
    </row>
    <row r="568" spans="1:18" s="222" customFormat="1" ht="12.75">
      <c r="A568" s="230"/>
      <c r="B568" s="231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18"/>
      <c r="P568" s="230"/>
      <c r="Q568" s="224"/>
      <c r="R568" s="224"/>
    </row>
    <row r="569" spans="1:18" s="222" customFormat="1" ht="12.75">
      <c r="A569" s="230"/>
      <c r="B569" s="231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18"/>
      <c r="P569" s="230"/>
      <c r="Q569" s="224"/>
      <c r="R569" s="224"/>
    </row>
    <row r="570" spans="1:18" s="222" customFormat="1" ht="12.75">
      <c r="A570" s="230"/>
      <c r="B570" s="231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18"/>
      <c r="P570" s="230"/>
      <c r="Q570" s="224"/>
      <c r="R570" s="224"/>
    </row>
    <row r="571" spans="1:18" s="222" customFormat="1" ht="12.75">
      <c r="A571" s="230"/>
      <c r="B571" s="231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18"/>
      <c r="P571" s="230"/>
      <c r="Q571" s="224"/>
      <c r="R571" s="224"/>
    </row>
    <row r="572" spans="1:18" s="222" customFormat="1" ht="12.75">
      <c r="A572" s="230"/>
      <c r="B572" s="231"/>
      <c r="C572" s="230"/>
      <c r="D572" s="230"/>
      <c r="E572" s="230"/>
      <c r="F572" s="230"/>
      <c r="G572" s="230"/>
      <c r="H572" s="230"/>
      <c r="I572" s="230"/>
      <c r="J572" s="230"/>
      <c r="K572" s="230"/>
      <c r="L572" s="230"/>
      <c r="M572" s="230"/>
      <c r="N572" s="230"/>
      <c r="O572" s="218"/>
      <c r="P572" s="230"/>
      <c r="Q572" s="224"/>
      <c r="R572" s="224"/>
    </row>
    <row r="573" spans="1:18" s="222" customFormat="1" ht="12.75">
      <c r="A573" s="230"/>
      <c r="B573" s="231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18"/>
      <c r="P573" s="230"/>
      <c r="Q573" s="224"/>
      <c r="R573" s="224"/>
    </row>
    <row r="574" spans="1:18" s="222" customFormat="1" ht="12.75">
      <c r="A574" s="230"/>
      <c r="B574" s="231"/>
      <c r="C574" s="230"/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18"/>
      <c r="P574" s="230"/>
      <c r="Q574" s="224"/>
      <c r="R574" s="224"/>
    </row>
    <row r="575" spans="1:18" s="222" customFormat="1" ht="12.75">
      <c r="A575" s="230"/>
      <c r="B575" s="231"/>
      <c r="C575" s="230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18"/>
      <c r="P575" s="230"/>
      <c r="Q575" s="224"/>
      <c r="R575" s="224"/>
    </row>
    <row r="576" spans="1:18" s="222" customFormat="1" ht="12.75">
      <c r="A576" s="230"/>
      <c r="B576" s="231"/>
      <c r="C576" s="230"/>
      <c r="D576" s="230"/>
      <c r="E576" s="230"/>
      <c r="F576" s="230"/>
      <c r="G576" s="230"/>
      <c r="H576" s="230"/>
      <c r="I576" s="230"/>
      <c r="J576" s="230"/>
      <c r="K576" s="230"/>
      <c r="L576" s="230"/>
      <c r="M576" s="230"/>
      <c r="N576" s="230"/>
      <c r="O576" s="218"/>
      <c r="P576" s="230"/>
      <c r="Q576" s="224"/>
      <c r="R576" s="224"/>
    </row>
    <row r="577" spans="1:18" s="222" customFormat="1" ht="12.75">
      <c r="A577" s="230"/>
      <c r="B577" s="231"/>
      <c r="C577" s="230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18"/>
      <c r="P577" s="230"/>
      <c r="Q577" s="224"/>
      <c r="R577" s="224"/>
    </row>
    <row r="578" spans="1:18" s="222" customFormat="1" ht="12.75">
      <c r="A578" s="230"/>
      <c r="B578" s="231"/>
      <c r="C578" s="230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18"/>
      <c r="P578" s="230"/>
      <c r="Q578" s="224"/>
      <c r="R578" s="224"/>
    </row>
    <row r="579" spans="1:18" s="222" customFormat="1" ht="12.75">
      <c r="A579" s="230"/>
      <c r="B579" s="231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18"/>
      <c r="P579" s="230"/>
      <c r="Q579" s="224"/>
      <c r="R579" s="224"/>
    </row>
    <row r="580" spans="1:18" s="222" customFormat="1" ht="12.75">
      <c r="A580" s="230"/>
      <c r="B580" s="231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18"/>
      <c r="P580" s="230"/>
      <c r="Q580" s="224"/>
      <c r="R580" s="224"/>
    </row>
    <row r="581" spans="1:18" s="222" customFormat="1" ht="12.75">
      <c r="A581" s="230"/>
      <c r="B581" s="231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18"/>
      <c r="P581" s="230"/>
      <c r="Q581" s="224"/>
      <c r="R581" s="224"/>
    </row>
    <row r="582" spans="1:18" s="222" customFormat="1" ht="12.75">
      <c r="A582" s="230"/>
      <c r="B582" s="231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18"/>
      <c r="P582" s="230"/>
      <c r="Q582" s="224"/>
      <c r="R582" s="224"/>
    </row>
    <row r="583" spans="1:18" s="222" customFormat="1" ht="12.75">
      <c r="A583" s="230"/>
      <c r="B583" s="231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18"/>
      <c r="P583" s="230"/>
      <c r="Q583" s="224"/>
      <c r="R583" s="224"/>
    </row>
    <row r="584" spans="1:18" s="222" customFormat="1" ht="12.75">
      <c r="A584" s="230"/>
      <c r="B584" s="231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18"/>
      <c r="P584" s="230"/>
      <c r="Q584" s="224"/>
      <c r="R584" s="224"/>
    </row>
    <row r="585" spans="1:18" s="222" customFormat="1" ht="12.75">
      <c r="A585" s="230"/>
      <c r="B585" s="231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18"/>
      <c r="P585" s="230"/>
      <c r="Q585" s="224"/>
      <c r="R585" s="224"/>
    </row>
    <row r="586" spans="1:18" s="222" customFormat="1" ht="12.75">
      <c r="A586" s="230"/>
      <c r="B586" s="231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18"/>
      <c r="P586" s="230"/>
      <c r="Q586" s="224"/>
      <c r="R586" s="224"/>
    </row>
    <row r="587" spans="1:18" s="222" customFormat="1" ht="12.75">
      <c r="A587" s="230"/>
      <c r="B587" s="231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18"/>
      <c r="P587" s="230"/>
      <c r="Q587" s="224"/>
      <c r="R587" s="224"/>
    </row>
    <row r="588" spans="1:18" s="222" customFormat="1" ht="12.75">
      <c r="A588" s="230"/>
      <c r="B588" s="231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18"/>
      <c r="P588" s="230"/>
      <c r="Q588" s="224"/>
      <c r="R588" s="224"/>
    </row>
    <row r="589" spans="1:18" s="222" customFormat="1" ht="12.75">
      <c r="A589" s="230"/>
      <c r="B589" s="231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18"/>
      <c r="P589" s="230"/>
      <c r="Q589" s="224"/>
      <c r="R589" s="224"/>
    </row>
    <row r="590" spans="1:18" s="222" customFormat="1" ht="12.75">
      <c r="A590" s="230"/>
      <c r="B590" s="231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18"/>
      <c r="P590" s="230"/>
      <c r="Q590" s="224"/>
      <c r="R590" s="224"/>
    </row>
    <row r="591" spans="1:18" s="222" customFormat="1" ht="12.75">
      <c r="A591" s="230"/>
      <c r="B591" s="231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18"/>
      <c r="P591" s="230"/>
      <c r="Q591" s="224"/>
      <c r="R591" s="224"/>
    </row>
    <row r="592" spans="1:18" s="222" customFormat="1" ht="12.75">
      <c r="A592" s="230"/>
      <c r="B592" s="231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18"/>
      <c r="P592" s="230"/>
      <c r="Q592" s="224"/>
      <c r="R592" s="224"/>
    </row>
    <row r="593" spans="1:18" s="222" customFormat="1" ht="12.75">
      <c r="A593" s="230"/>
      <c r="B593" s="231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18"/>
      <c r="P593" s="230"/>
      <c r="Q593" s="224"/>
      <c r="R593" s="224"/>
    </row>
    <row r="594" spans="1:18" s="222" customFormat="1" ht="12.75">
      <c r="A594" s="230"/>
      <c r="B594" s="231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18"/>
      <c r="P594" s="230"/>
      <c r="Q594" s="224"/>
      <c r="R594" s="224"/>
    </row>
    <row r="595" spans="1:18" s="222" customFormat="1" ht="12.75">
      <c r="A595" s="230"/>
      <c r="B595" s="231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18"/>
      <c r="P595" s="230"/>
      <c r="Q595" s="224"/>
      <c r="R595" s="224"/>
    </row>
    <row r="596" spans="1:18" s="222" customFormat="1" ht="12.75">
      <c r="A596" s="230"/>
      <c r="B596" s="231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18"/>
      <c r="P596" s="230"/>
      <c r="Q596" s="224"/>
      <c r="R596" s="224"/>
    </row>
    <row r="597" spans="1:18" s="222" customFormat="1" ht="12.75">
      <c r="A597" s="230"/>
      <c r="B597" s="231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18"/>
      <c r="P597" s="230"/>
      <c r="Q597" s="224"/>
      <c r="R597" s="224"/>
    </row>
    <row r="598" spans="1:18" s="222" customFormat="1" ht="12.75">
      <c r="A598" s="230"/>
      <c r="B598" s="231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18"/>
      <c r="P598" s="230"/>
      <c r="Q598" s="224"/>
      <c r="R598" s="224"/>
    </row>
    <row r="599" spans="1:18" s="222" customFormat="1" ht="12.75">
      <c r="A599" s="230"/>
      <c r="B599" s="231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18"/>
      <c r="P599" s="230"/>
      <c r="Q599" s="224"/>
      <c r="R599" s="224"/>
    </row>
    <row r="600" spans="1:18" s="222" customFormat="1" ht="12.75">
      <c r="A600" s="230"/>
      <c r="B600" s="231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18"/>
      <c r="P600" s="230"/>
      <c r="Q600" s="224"/>
      <c r="R600" s="224"/>
    </row>
    <row r="601" spans="1:18" s="222" customFormat="1" ht="12.75">
      <c r="A601" s="230"/>
      <c r="B601" s="231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18"/>
      <c r="P601" s="230"/>
      <c r="Q601" s="224"/>
      <c r="R601" s="224"/>
    </row>
  </sheetData>
  <mergeCells count="2">
    <mergeCell ref="C11:P11"/>
    <mergeCell ref="Q10:Q11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BN28"/>
  <sheetViews>
    <sheetView showGridLines="0" zoomScale="84" zoomScaleNormal="84" workbookViewId="0" topLeftCell="A1">
      <selection activeCell="R25" sqref="R25"/>
    </sheetView>
  </sheetViews>
  <sheetFormatPr defaultColWidth="9.140625" defaultRowHeight="12.75"/>
  <cols>
    <col min="1" max="2" width="9.140625" style="6" customWidth="1"/>
    <col min="3" max="3" width="25.8515625" style="7" customWidth="1"/>
    <col min="4" max="4" width="12.421875" style="6" bestFit="1" customWidth="1"/>
    <col min="5" max="8" width="8.421875" style="6" customWidth="1"/>
    <col min="9" max="9" width="8.00390625" style="6" customWidth="1"/>
    <col min="10" max="10" width="8.421875" style="6" customWidth="1"/>
    <col min="11" max="11" width="9.8515625" style="6" customWidth="1"/>
    <col min="12" max="12" width="9.57421875" style="6" customWidth="1"/>
    <col min="13" max="13" width="9.421875" style="6" customWidth="1"/>
    <col min="14" max="14" width="9.28125" style="6" customWidth="1"/>
    <col min="15" max="20" width="8.421875" style="6" customWidth="1"/>
    <col min="21" max="21" width="0.9921875" style="6" customWidth="1"/>
    <col min="22" max="66" width="9.140625" style="57" customWidth="1"/>
    <col min="67" max="16384" width="9.140625" style="6" customWidth="1"/>
  </cols>
  <sheetData>
    <row r="1" spans="3:21" s="9" customFormat="1" ht="1.5" customHeight="1" thickBot="1"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9" customFormat="1" ht="107.25" customHeight="1" thickBot="1">
      <c r="A2" s="99"/>
      <c r="B2" s="10"/>
      <c r="C2" s="10"/>
      <c r="D2" s="100"/>
      <c r="E2" s="42" t="s">
        <v>7</v>
      </c>
      <c r="F2" s="42" t="s">
        <v>8</v>
      </c>
      <c r="G2" s="42" t="s">
        <v>9</v>
      </c>
      <c r="H2" s="42" t="s">
        <v>33</v>
      </c>
      <c r="I2" s="42" t="s">
        <v>10</v>
      </c>
      <c r="J2" s="44" t="s">
        <v>34</v>
      </c>
      <c r="K2" s="44" t="s">
        <v>35</v>
      </c>
      <c r="L2" s="44" t="s">
        <v>36</v>
      </c>
      <c r="M2" s="44" t="s">
        <v>37</v>
      </c>
      <c r="N2" s="44" t="s">
        <v>38</v>
      </c>
      <c r="O2" s="106" t="s">
        <v>55</v>
      </c>
      <c r="P2" s="106" t="s">
        <v>56</v>
      </c>
      <c r="Q2" s="106" t="s">
        <v>57</v>
      </c>
      <c r="R2" s="40" t="s">
        <v>29</v>
      </c>
      <c r="S2" s="40" t="s">
        <v>19</v>
      </c>
      <c r="T2" s="47" t="s">
        <v>40</v>
      </c>
      <c r="U2" s="6"/>
    </row>
    <row r="3" spans="1:21" s="9" customFormat="1" ht="21.75" customHeight="1" thickBot="1">
      <c r="A3" s="55" t="s">
        <v>50</v>
      </c>
      <c r="C3" s="29"/>
      <c r="D3" s="35" t="s">
        <v>4</v>
      </c>
      <c r="E3" s="102" t="s">
        <v>52</v>
      </c>
      <c r="F3" s="102" t="s">
        <v>52</v>
      </c>
      <c r="G3" s="103" t="s">
        <v>53</v>
      </c>
      <c r="H3" s="103" t="s">
        <v>53</v>
      </c>
      <c r="I3" s="102" t="s">
        <v>52</v>
      </c>
      <c r="J3" s="102" t="s">
        <v>52</v>
      </c>
      <c r="K3" s="102" t="s">
        <v>52</v>
      </c>
      <c r="L3" s="102" t="s">
        <v>52</v>
      </c>
      <c r="M3" s="102" t="s">
        <v>52</v>
      </c>
      <c r="N3" s="102" t="s">
        <v>52</v>
      </c>
      <c r="O3" s="105" t="s">
        <v>52</v>
      </c>
      <c r="P3" s="103" t="s">
        <v>70</v>
      </c>
      <c r="Q3" s="103" t="s">
        <v>70</v>
      </c>
      <c r="R3" s="102" t="s">
        <v>52</v>
      </c>
      <c r="S3" s="102" t="s">
        <v>52</v>
      </c>
      <c r="T3" s="105" t="s">
        <v>52</v>
      </c>
      <c r="U3" s="6"/>
    </row>
    <row r="4" spans="1:21" s="9" customFormat="1" ht="23.25" customHeight="1" thickBot="1">
      <c r="A4" s="55" t="s">
        <v>72</v>
      </c>
      <c r="C4" s="8"/>
      <c r="D4" s="101"/>
      <c r="E4" s="104" t="s">
        <v>59</v>
      </c>
      <c r="F4" s="104" t="s">
        <v>59</v>
      </c>
      <c r="G4" s="104" t="s">
        <v>54</v>
      </c>
      <c r="H4" s="104" t="s">
        <v>54</v>
      </c>
      <c r="I4" s="104" t="s">
        <v>59</v>
      </c>
      <c r="J4" s="104" t="s">
        <v>59</v>
      </c>
      <c r="K4" s="104" t="s">
        <v>59</v>
      </c>
      <c r="L4" s="104" t="s">
        <v>59</v>
      </c>
      <c r="M4" s="104" t="s">
        <v>59</v>
      </c>
      <c r="N4" s="104" t="s">
        <v>59</v>
      </c>
      <c r="O4" s="38" t="s">
        <v>58</v>
      </c>
      <c r="P4" s="104" t="s">
        <v>54</v>
      </c>
      <c r="Q4" s="104" t="s">
        <v>54</v>
      </c>
      <c r="R4" s="104" t="s">
        <v>128</v>
      </c>
      <c r="S4" s="104" t="s">
        <v>60</v>
      </c>
      <c r="T4" s="38" t="s">
        <v>60</v>
      </c>
      <c r="U4" s="6"/>
    </row>
    <row r="5" spans="1:66" s="36" customFormat="1" ht="17.25" customHeight="1" thickBot="1">
      <c r="A5" s="72" t="s">
        <v>30</v>
      </c>
      <c r="B5" s="72" t="s">
        <v>31</v>
      </c>
      <c r="C5" s="73" t="s">
        <v>3</v>
      </c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34"/>
      <c r="U5" s="76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</row>
    <row r="6" spans="1:21" s="9" customFormat="1" ht="24.75" customHeight="1" thickBot="1">
      <c r="A6" s="60"/>
      <c r="B6" s="60"/>
      <c r="C6" s="108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</row>
    <row r="7" spans="1:21" s="9" customFormat="1" ht="24.75" customHeight="1" thickBot="1">
      <c r="A7" s="65"/>
      <c r="B7" s="65"/>
      <c r="C7" s="109"/>
      <c r="D7" s="1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07"/>
    </row>
    <row r="8" spans="1:21" s="12" customFormat="1" ht="24.75" customHeight="1">
      <c r="A8" s="90"/>
      <c r="B8" s="90"/>
      <c r="C8" s="81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71"/>
    </row>
    <row r="11" ht="13.5" thickBot="1"/>
    <row r="12" spans="1:21" s="9" customFormat="1" ht="107.25" customHeight="1" thickBot="1">
      <c r="A12" s="99"/>
      <c r="B12" s="10"/>
      <c r="C12" s="10"/>
      <c r="D12" s="100"/>
      <c r="E12" s="42" t="s">
        <v>7</v>
      </c>
      <c r="F12" s="42" t="s">
        <v>8</v>
      </c>
      <c r="G12" s="42" t="s">
        <v>9</v>
      </c>
      <c r="H12" s="42" t="s">
        <v>33</v>
      </c>
      <c r="I12" s="42" t="s">
        <v>10</v>
      </c>
      <c r="J12" s="44" t="s">
        <v>34</v>
      </c>
      <c r="K12" s="44" t="s">
        <v>35</v>
      </c>
      <c r="L12" s="44" t="s">
        <v>36</v>
      </c>
      <c r="M12" s="44" t="s">
        <v>37</v>
      </c>
      <c r="N12" s="44" t="s">
        <v>38</v>
      </c>
      <c r="O12" s="106" t="s">
        <v>55</v>
      </c>
      <c r="P12" s="106" t="s">
        <v>56</v>
      </c>
      <c r="Q12" s="106" t="s">
        <v>57</v>
      </c>
      <c r="R12" s="40" t="s">
        <v>29</v>
      </c>
      <c r="S12" s="40" t="s">
        <v>19</v>
      </c>
      <c r="T12" s="47" t="s">
        <v>40</v>
      </c>
      <c r="U12" s="6"/>
    </row>
    <row r="13" spans="1:21" s="9" customFormat="1" ht="21.75" customHeight="1" thickBot="1">
      <c r="A13" s="55" t="s">
        <v>50</v>
      </c>
      <c r="C13" s="29"/>
      <c r="D13" s="35" t="s">
        <v>4</v>
      </c>
      <c r="E13" s="102" t="s">
        <v>52</v>
      </c>
      <c r="F13" s="102" t="s">
        <v>52</v>
      </c>
      <c r="G13" s="103" t="s">
        <v>53</v>
      </c>
      <c r="H13" s="103" t="s">
        <v>53</v>
      </c>
      <c r="I13" s="102" t="s">
        <v>52</v>
      </c>
      <c r="J13" s="102" t="s">
        <v>52</v>
      </c>
      <c r="K13" s="102" t="s">
        <v>52</v>
      </c>
      <c r="L13" s="102" t="s">
        <v>52</v>
      </c>
      <c r="M13" s="102" t="s">
        <v>52</v>
      </c>
      <c r="N13" s="102" t="s">
        <v>52</v>
      </c>
      <c r="O13" s="105" t="s">
        <v>52</v>
      </c>
      <c r="P13" s="103" t="s">
        <v>70</v>
      </c>
      <c r="Q13" s="103" t="s">
        <v>70</v>
      </c>
      <c r="R13" s="102" t="s">
        <v>52</v>
      </c>
      <c r="S13" s="102" t="s">
        <v>52</v>
      </c>
      <c r="T13" s="105" t="s">
        <v>52</v>
      </c>
      <c r="U13" s="6"/>
    </row>
    <row r="14" spans="1:21" s="9" customFormat="1" ht="23.25" customHeight="1" thickBot="1">
      <c r="A14" s="55" t="s">
        <v>73</v>
      </c>
      <c r="C14" s="8"/>
      <c r="D14" s="101"/>
      <c r="E14" s="104" t="s">
        <v>59</v>
      </c>
      <c r="F14" s="104" t="s">
        <v>59</v>
      </c>
      <c r="G14" s="104" t="s">
        <v>54</v>
      </c>
      <c r="H14" s="104" t="s">
        <v>54</v>
      </c>
      <c r="I14" s="104" t="s">
        <v>59</v>
      </c>
      <c r="J14" s="104" t="s">
        <v>59</v>
      </c>
      <c r="K14" s="104" t="s">
        <v>59</v>
      </c>
      <c r="L14" s="104" t="s">
        <v>59</v>
      </c>
      <c r="M14" s="104" t="s">
        <v>59</v>
      </c>
      <c r="N14" s="104" t="s">
        <v>59</v>
      </c>
      <c r="O14" s="38" t="s">
        <v>58</v>
      </c>
      <c r="P14" s="104" t="s">
        <v>54</v>
      </c>
      <c r="Q14" s="104" t="s">
        <v>54</v>
      </c>
      <c r="R14" s="104" t="s">
        <v>128</v>
      </c>
      <c r="S14" s="104" t="s">
        <v>60</v>
      </c>
      <c r="T14" s="38" t="s">
        <v>60</v>
      </c>
      <c r="U14" s="6"/>
    </row>
    <row r="15" spans="1:66" s="36" customFormat="1" ht="17.25" customHeight="1" thickBot="1">
      <c r="A15" s="72" t="s">
        <v>30</v>
      </c>
      <c r="B15" s="72" t="s">
        <v>31</v>
      </c>
      <c r="C15" s="73" t="s">
        <v>3</v>
      </c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34"/>
      <c r="U15" s="7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21" s="9" customFormat="1" ht="24.75" customHeight="1" thickBot="1">
      <c r="A16" s="60"/>
      <c r="B16" s="60"/>
      <c r="C16" s="108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</row>
    <row r="17" spans="1:21" s="9" customFormat="1" ht="24.75" customHeight="1" thickBot="1">
      <c r="A17" s="65"/>
      <c r="B17" s="65"/>
      <c r="C17" s="109"/>
      <c r="D17" s="1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107"/>
    </row>
    <row r="22" ht="13.5" thickBot="1"/>
    <row r="23" spans="1:21" s="9" customFormat="1" ht="107.25" customHeight="1" thickBot="1">
      <c r="A23" s="99"/>
      <c r="B23" s="10"/>
      <c r="C23" s="10"/>
      <c r="D23" s="100"/>
      <c r="E23" s="42" t="s">
        <v>7</v>
      </c>
      <c r="F23" s="42" t="s">
        <v>8</v>
      </c>
      <c r="G23" s="42" t="s">
        <v>9</v>
      </c>
      <c r="H23" s="42" t="s">
        <v>33</v>
      </c>
      <c r="I23" s="42" t="s">
        <v>10</v>
      </c>
      <c r="J23" s="44" t="s">
        <v>34</v>
      </c>
      <c r="K23" s="44" t="s">
        <v>35</v>
      </c>
      <c r="L23" s="44" t="s">
        <v>36</v>
      </c>
      <c r="M23" s="44" t="s">
        <v>37</v>
      </c>
      <c r="N23" s="44" t="s">
        <v>38</v>
      </c>
      <c r="O23" s="106" t="s">
        <v>55</v>
      </c>
      <c r="P23" s="106" t="s">
        <v>56</v>
      </c>
      <c r="Q23" s="106" t="s">
        <v>57</v>
      </c>
      <c r="R23" s="40" t="s">
        <v>29</v>
      </c>
      <c r="S23" s="40" t="s">
        <v>19</v>
      </c>
      <c r="T23" s="47" t="s">
        <v>40</v>
      </c>
      <c r="U23" s="6"/>
    </row>
    <row r="24" spans="1:21" s="9" customFormat="1" ht="21.75" customHeight="1" thickBot="1">
      <c r="A24" s="55" t="s">
        <v>50</v>
      </c>
      <c r="C24" s="29"/>
      <c r="D24" s="35" t="s">
        <v>4</v>
      </c>
      <c r="E24" s="102" t="s">
        <v>52</v>
      </c>
      <c r="F24" s="102" t="s">
        <v>52</v>
      </c>
      <c r="G24" s="103" t="s">
        <v>53</v>
      </c>
      <c r="H24" s="103" t="s">
        <v>53</v>
      </c>
      <c r="I24" s="102" t="s">
        <v>52</v>
      </c>
      <c r="J24" s="102" t="s">
        <v>52</v>
      </c>
      <c r="K24" s="102" t="s">
        <v>52</v>
      </c>
      <c r="L24" s="102" t="s">
        <v>52</v>
      </c>
      <c r="M24" s="102" t="s">
        <v>52</v>
      </c>
      <c r="N24" s="102" t="s">
        <v>52</v>
      </c>
      <c r="O24" s="105" t="s">
        <v>52</v>
      </c>
      <c r="P24" s="103" t="s">
        <v>70</v>
      </c>
      <c r="Q24" s="103" t="s">
        <v>70</v>
      </c>
      <c r="R24" s="102" t="s">
        <v>52</v>
      </c>
      <c r="S24" s="102" t="s">
        <v>52</v>
      </c>
      <c r="T24" s="105" t="s">
        <v>52</v>
      </c>
      <c r="U24" s="6"/>
    </row>
    <row r="25" spans="1:21" s="9" customFormat="1" ht="23.25" customHeight="1" thickBot="1">
      <c r="A25" s="55" t="s">
        <v>74</v>
      </c>
      <c r="C25" s="8"/>
      <c r="D25" s="101"/>
      <c r="E25" s="104" t="s">
        <v>59</v>
      </c>
      <c r="F25" s="104" t="s">
        <v>59</v>
      </c>
      <c r="G25" s="104" t="s">
        <v>54</v>
      </c>
      <c r="H25" s="104" t="s">
        <v>54</v>
      </c>
      <c r="I25" s="104" t="s">
        <v>59</v>
      </c>
      <c r="J25" s="104" t="s">
        <v>59</v>
      </c>
      <c r="K25" s="104" t="s">
        <v>59</v>
      </c>
      <c r="L25" s="104" t="s">
        <v>59</v>
      </c>
      <c r="M25" s="104" t="s">
        <v>59</v>
      </c>
      <c r="N25" s="104" t="s">
        <v>59</v>
      </c>
      <c r="O25" s="38" t="s">
        <v>58</v>
      </c>
      <c r="P25" s="104" t="s">
        <v>54</v>
      </c>
      <c r="Q25" s="104" t="s">
        <v>54</v>
      </c>
      <c r="R25" s="104" t="s">
        <v>128</v>
      </c>
      <c r="S25" s="104" t="s">
        <v>60</v>
      </c>
      <c r="T25" s="38" t="s">
        <v>60</v>
      </c>
      <c r="U25" s="6"/>
    </row>
    <row r="26" spans="1:66" s="36" customFormat="1" ht="17.25" customHeight="1" thickBot="1">
      <c r="A26" s="72" t="s">
        <v>30</v>
      </c>
      <c r="B26" s="72" t="s">
        <v>31</v>
      </c>
      <c r="C26" s="73" t="s">
        <v>3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34"/>
      <c r="U26" s="76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21" s="9" customFormat="1" ht="24.75" customHeight="1" thickBot="1">
      <c r="A27" s="60"/>
      <c r="B27" s="60"/>
      <c r="C27" s="108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</row>
    <row r="28" spans="1:21" s="9" customFormat="1" ht="24.75" customHeight="1" thickBot="1">
      <c r="A28" s="65"/>
      <c r="B28" s="65"/>
      <c r="C28" s="109"/>
      <c r="D28" s="1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107"/>
    </row>
  </sheetData>
  <dataValidations count="16">
    <dataValidation type="custom" allowBlank="1" showInputMessage="1" showErrorMessage="1" prompt="Enter Y or Leave Blank" error="Invalid Enter Y or Leave Blank" sqref="G5 G15 G26">
      <formula1>OR(G5="y",G5="Y")</formula1>
    </dataValidation>
    <dataValidation type="custom" allowBlank="1" showInputMessage="1" showErrorMessage="1" error="erroro" sqref="H5 H15 H26">
      <formula1>OR(H5="y",H5="Y")</formula1>
    </dataValidation>
    <dataValidation type="custom" allowBlank="1" showInputMessage="1" showErrorMessage="1" promptTitle="Enter 1 thru 4" error="Entry must be from 1 thru 4" sqref="E5:E8 E15:E17 E26:E28">
      <formula1>AND(E5&gt;0,E5&lt;5)</formula1>
    </dataValidation>
    <dataValidation type="custom" allowBlank="1" showInputMessage="1" showErrorMessage="1" prompt="Enter 1 thru 4" error="Value must be 1 thru 4" sqref="F5 F15 F26">
      <formula1>AND(F5&gt;0,F5&lt;5)</formula1>
    </dataValidation>
    <dataValidation type="custom" allowBlank="1" showInputMessage="1" showErrorMessage="1" prompt="Input value 1 thru 4" error="Value must be 1 thru 4" sqref="I5 I15 I26">
      <formula1>AND(I5&gt;0,I5&lt;5)</formula1>
    </dataValidation>
    <dataValidation type="custom" allowBlank="1" showInputMessage="1" showErrorMessage="1" prompt="Input 1 thru 4" error="Input 1 thru 4" sqref="J5 J15 J26">
      <formula1>AND(J5&gt;0,SUM(J5:N5)&lt;5)</formula1>
    </dataValidation>
    <dataValidation type="custom" allowBlank="1" showInputMessage="1" showErrorMessage="1" sqref="K5 K15 K26">
      <formula1>AND(K5&gt;0,SUM(J5:N5)&lt;5)</formula1>
    </dataValidation>
    <dataValidation type="custom" allowBlank="1" showInputMessage="1" showErrorMessage="1" prompt="Input 1 thru 4" error="Value must be 1 thru 4" sqref="L5 L15 L26">
      <formula1>AND(L5&gt;0,SUM(J5:N5)&lt;5)</formula1>
    </dataValidation>
    <dataValidation type="custom" allowBlank="1" showInputMessage="1" showErrorMessage="1" prompt="Input 1 thru 4" error="Value must be 1 thru 4" sqref="M5 M15 M26">
      <formula1>AND(M5&gt;0,SUM(J5:N5)&lt;5)</formula1>
    </dataValidation>
    <dataValidation type="custom" allowBlank="1" showInputMessage="1" showErrorMessage="1" prompt="Input 1 thru 4" error="Value must be 1 thru 4" sqref="N5 N15 N26">
      <formula1>AND(N5&gt;0,SUM(J5:N5)&lt;5)</formula1>
    </dataValidation>
    <dataValidation type="custom" allowBlank="1" showInputMessage="1" showErrorMessage="1" prompt="Input 1 thru 3" error="Value must be 1 thru 3" sqref="O5 O15 O26">
      <formula1>O5&lt;4</formula1>
    </dataValidation>
    <dataValidation type="custom" allowBlank="1" showInputMessage="1" showErrorMessage="1" prompt="Input Y or leave blank" error="Value must be Y or left blank" sqref="P5 P15 P26">
      <formula1>OR(P5="y",P5="Y")</formula1>
    </dataValidation>
    <dataValidation type="custom" allowBlank="1" showInputMessage="1" showErrorMessage="1" prompt="Input Y or leave blank" error="Value must be Y or leave blank" sqref="Q5 Q15 Q26">
      <formula1>OR(Q5="y",Q5="Y")</formula1>
    </dataValidation>
    <dataValidation type="custom" allowBlank="1" showInputMessage="1" showErrorMessage="1" prompt="Enter 1 thru 16" error="Value must be 1 thru 16" sqref="R5 R15 R26">
      <formula1>AND(R5&gt;0,R5&lt;17)</formula1>
    </dataValidation>
    <dataValidation type="custom" allowBlank="1" showInputMessage="1" showErrorMessage="1" prompt="Enter 1 thru 8" error="Value must 1 thru 8" sqref="S5 S15 S26">
      <formula1>AND(S5&gt;0,S5&lt;9)</formula1>
    </dataValidation>
    <dataValidation type="custom" allowBlank="1" showInputMessage="1" showErrorMessage="1" prompt="Enter 1 thru 8" error="Value must 1 thru 8" sqref="T5 T15 T26">
      <formula1>AND(T5&gt;0,R5&lt;9)</formula1>
    </dataValidation>
  </dataValidations>
  <printOptions/>
  <pageMargins left="0.25" right="0.15" top="0.33" bottom="0.38" header="0.38" footer="0.5"/>
  <pageSetup fitToHeight="0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FIRSTLEGO LOS ALTOS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Scoresheet</dc:title>
  <dc:subject/>
  <dc:creator>Dan Fairfax</dc:creator>
  <cp:keywords/>
  <dc:description/>
  <cp:lastModifiedBy>Michael Schuh</cp:lastModifiedBy>
  <cp:lastPrinted>2006-12-15T00:33:08Z</cp:lastPrinted>
  <dcterms:created xsi:type="dcterms:W3CDTF">2000-07-05T13:58:20Z</dcterms:created>
  <dcterms:modified xsi:type="dcterms:W3CDTF">2002-12-18T03:18:01Z</dcterms:modified>
  <cp:category/>
  <cp:version/>
  <cp:contentType/>
  <cp:contentStatus/>
</cp:coreProperties>
</file>